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gnskabsoversigt" sheetId="1" r:id="rId1"/>
    <sheet name="Eks.1" sheetId="2" r:id="rId2"/>
    <sheet name="Eks.2" sheetId="3" r:id="rId3"/>
  </sheets>
  <definedNames>
    <definedName name="_xlnm.Print_Area" localSheetId="1">'Eks.1'!$A$1:$N$46</definedName>
    <definedName name="_xlnm.Print_Area" localSheetId="2">'Eks.2'!$A$1:$O$56</definedName>
  </definedNames>
  <calcPr fullCalcOnLoad="1"/>
</workbook>
</file>

<file path=xl/sharedStrings.xml><?xml version="1.0" encoding="utf-8"?>
<sst xmlns="http://schemas.openxmlformats.org/spreadsheetml/2006/main" count="269" uniqueCount="67">
  <si>
    <t xml:space="preserve">Salg </t>
  </si>
  <si>
    <t>Renteindtægter</t>
  </si>
  <si>
    <t>INDTÆGTER</t>
  </si>
  <si>
    <t>UDGIFTER</t>
  </si>
  <si>
    <t>Telefon</t>
  </si>
  <si>
    <t>Forsikringer</t>
  </si>
  <si>
    <t>Porto</t>
  </si>
  <si>
    <t>Blanketter og papir</t>
  </si>
  <si>
    <t>Annoncer</t>
  </si>
  <si>
    <t>Kørsel</t>
  </si>
  <si>
    <t>Reparationer og vedligeholdelser</t>
  </si>
  <si>
    <t>Køb af inventar</t>
  </si>
  <si>
    <t>Diverse omkostninger med moms</t>
  </si>
  <si>
    <t>Klub</t>
  </si>
  <si>
    <t>I alt</t>
  </si>
  <si>
    <t>Grundlag</t>
  </si>
  <si>
    <t xml:space="preserve"> </t>
  </si>
  <si>
    <t>Kontingenter</t>
  </si>
  <si>
    <t>Diverse</t>
  </si>
  <si>
    <t>Indgået for mad</t>
  </si>
  <si>
    <t>Regions- og distriktskontingent</t>
  </si>
  <si>
    <t>Udgifter til mad med mere</t>
  </si>
  <si>
    <t>?</t>
  </si>
  <si>
    <t>Moms heraf</t>
  </si>
  <si>
    <t>Overskud/underskud</t>
  </si>
  <si>
    <t>Genbrug</t>
  </si>
  <si>
    <t>Husleje med moms</t>
  </si>
  <si>
    <t>El, vand og varme</t>
  </si>
  <si>
    <t>Ejendoms</t>
  </si>
  <si>
    <t>Selskab</t>
  </si>
  <si>
    <t>Ejensomsskatter mm</t>
  </si>
  <si>
    <t>Renholdelse</t>
  </si>
  <si>
    <t>Rneteudgifter/Krf. Ydelse</t>
  </si>
  <si>
    <t>Huslejeindtægter, excl. Moms</t>
  </si>
  <si>
    <r>
      <t xml:space="preserve">Diverse omkostninger </t>
    </r>
    <r>
      <rPr>
        <b/>
        <sz val="11"/>
        <color indexed="8"/>
        <rFont val="Calibri"/>
        <family val="2"/>
      </rPr>
      <t>uden</t>
    </r>
    <r>
      <rPr>
        <sz val="11"/>
        <color theme="1"/>
        <rFont val="Calibri"/>
        <family val="2"/>
      </rPr>
      <t xml:space="preserve"> moms</t>
    </r>
  </si>
  <si>
    <r>
      <t xml:space="preserve">Husleje </t>
    </r>
    <r>
      <rPr>
        <b/>
        <sz val="11"/>
        <color indexed="8"/>
        <rFont val="Calibri"/>
        <family val="2"/>
      </rPr>
      <t>uden</t>
    </r>
    <r>
      <rPr>
        <sz val="11"/>
        <color theme="1"/>
        <rFont val="Calibri"/>
        <family val="2"/>
      </rPr>
      <t xml:space="preserve"> moms</t>
    </r>
  </si>
  <si>
    <t>Renteudgifter/Krf. Ydelse</t>
  </si>
  <si>
    <t>I alt Indtægter</t>
  </si>
  <si>
    <t>I alt udgifter</t>
  </si>
  <si>
    <t>Aktivitet</t>
  </si>
  <si>
    <t>Tingsgaver til foreninger</t>
  </si>
  <si>
    <t>Trailerkøb</t>
  </si>
  <si>
    <t>Egnsmærker</t>
  </si>
  <si>
    <t>Moms</t>
  </si>
  <si>
    <t>X</t>
  </si>
  <si>
    <t>Ny tekst</t>
  </si>
  <si>
    <t>Eks. 1 - Y´s Men´s Club</t>
  </si>
  <si>
    <t>Eks. 2  - Y´s Mens Club</t>
  </si>
  <si>
    <t>Ny tekst MED moms</t>
  </si>
  <si>
    <r>
      <t xml:space="preserve">Ny tekst - </t>
    </r>
    <r>
      <rPr>
        <b/>
        <sz val="11"/>
        <color indexed="10"/>
        <rFont val="Calibri"/>
        <family val="2"/>
      </rPr>
      <t>UDEN -</t>
    </r>
    <r>
      <rPr>
        <sz val="11"/>
        <color indexed="10"/>
        <rFont val="Calibri"/>
        <family val="2"/>
      </rPr>
      <t xml:space="preserve"> moms</t>
    </r>
  </si>
  <si>
    <t>Rød tekst kan ændres</t>
  </si>
  <si>
    <t>Tingsgaver til gavemodtagere</t>
  </si>
  <si>
    <t>Brug ikke øre-beløb</t>
  </si>
  <si>
    <t>Resultatopgørelse for tiden 1/1 - 31/12 2009</t>
  </si>
  <si>
    <t>PULS Sangbøger (Regionen)</t>
  </si>
  <si>
    <t>Kørsel uden moms</t>
  </si>
  <si>
    <t>Medlemsmad m/moms</t>
  </si>
  <si>
    <t>Medlemsmad</t>
  </si>
  <si>
    <t>PULS Sangbøger</t>
  </si>
  <si>
    <t>Nybyggeri</t>
  </si>
  <si>
    <t>Ejendomsskatter mm</t>
  </si>
  <si>
    <t>El, vand, varme og renovation</t>
  </si>
  <si>
    <t>___________________________- Y´s Mens Club</t>
  </si>
  <si>
    <t>Resultatopgørelse for tiden 1/1 - 31/12 2014</t>
  </si>
  <si>
    <t>f.moms ref.</t>
  </si>
  <si>
    <t>REGNSKABSSKEMA - Resultatopgørelse 1/1 - 31/12 2023</t>
  </si>
  <si>
    <t>Obs. Kalenderåret 2023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</si>
</sst>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1"/>
      <color indexed="4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2" tint="-0.24997000396251678"/>
      <name val="Calibri"/>
      <family val="2"/>
    </font>
    <font>
      <b/>
      <sz val="11"/>
      <color rgb="FF92D050"/>
      <name val="Calibri"/>
      <family val="2"/>
    </font>
    <font>
      <sz val="11"/>
      <color rgb="FF92D050"/>
      <name val="Calibri"/>
      <family val="2"/>
    </font>
    <font>
      <b/>
      <sz val="11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4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4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3" fontId="0" fillId="33" borderId="0" xfId="0" applyNumberFormat="1" applyFill="1" applyBorder="1" applyAlignment="1" applyProtection="1">
      <alignment/>
      <protection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0" fontId="0" fillId="0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33" borderId="13" xfId="0" applyNumberFormat="1" applyFill="1" applyBorder="1" applyAlignment="1" applyProtection="1">
      <alignment/>
      <protection/>
    </xf>
    <xf numFmtId="0" fontId="0" fillId="0" borderId="14" xfId="0" applyBorder="1" applyAlignment="1">
      <alignment/>
    </xf>
    <xf numFmtId="3" fontId="44" fillId="0" borderId="0" xfId="0" applyNumberFormat="1" applyFont="1" applyBorder="1" applyAlignment="1" applyProtection="1">
      <alignment/>
      <protection/>
    </xf>
    <xf numFmtId="3" fontId="44" fillId="0" borderId="15" xfId="0" applyNumberFormat="1" applyFont="1" applyBorder="1" applyAlignment="1">
      <alignment/>
    </xf>
    <xf numFmtId="3" fontId="44" fillId="0" borderId="15" xfId="0" applyNumberFormat="1" applyFont="1" applyBorder="1" applyAlignment="1" applyProtection="1">
      <alignment/>
      <protection/>
    </xf>
    <xf numFmtId="0" fontId="46" fillId="0" borderId="11" xfId="0" applyFont="1" applyBorder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33" borderId="13" xfId="0" applyFill="1" applyBorder="1" applyAlignment="1">
      <alignment/>
    </xf>
    <xf numFmtId="0" fontId="45" fillId="0" borderId="16" xfId="0" applyFont="1" applyFill="1" applyBorder="1" applyAlignment="1">
      <alignment/>
    </xf>
    <xf numFmtId="3" fontId="44" fillId="0" borderId="12" xfId="0" applyNumberFormat="1" applyFont="1" applyBorder="1" applyAlignment="1" applyProtection="1">
      <alignment/>
      <protection/>
    </xf>
    <xf numFmtId="0" fontId="44" fillId="0" borderId="12" xfId="0" applyFont="1" applyBorder="1" applyAlignment="1">
      <alignment/>
    </xf>
    <xf numFmtId="3" fontId="0" fillId="0" borderId="12" xfId="0" applyNumberFormat="1" applyBorder="1" applyAlignment="1">
      <alignment horizontal="right"/>
    </xf>
    <xf numFmtId="9" fontId="0" fillId="0" borderId="12" xfId="0" applyNumberFormat="1" applyBorder="1" applyAlignment="1" applyProtection="1">
      <alignment/>
      <protection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0" fontId="46" fillId="0" borderId="13" xfId="0" applyFon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 applyProtection="1">
      <alignment/>
      <protection/>
    </xf>
    <xf numFmtId="3" fontId="48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50" fillId="0" borderId="12" xfId="0" applyFont="1" applyBorder="1" applyAlignment="1">
      <alignment/>
    </xf>
    <xf numFmtId="3" fontId="44" fillId="0" borderId="0" xfId="0" applyNumberFormat="1" applyFont="1" applyBorder="1" applyAlignment="1" applyProtection="1">
      <alignment horizontal="center"/>
      <protection/>
    </xf>
    <xf numFmtId="3" fontId="44" fillId="0" borderId="0" xfId="0" applyNumberFormat="1" applyFont="1" applyAlignment="1" applyProtection="1">
      <alignment horizontal="center"/>
      <protection/>
    </xf>
    <xf numFmtId="3" fontId="44" fillId="0" borderId="0" xfId="0" applyNumberFormat="1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31.00390625" style="0" customWidth="1"/>
    <col min="2" max="2" width="6.28125" style="0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2" customWidth="1"/>
    <col min="9" max="9" width="7.7109375" style="2" customWidth="1"/>
    <col min="10" max="10" width="1.7109375" style="2" customWidth="1"/>
    <col min="11" max="11" width="7.8515625" style="9" customWidth="1"/>
    <col min="12" max="12" width="1.7109375" style="9" customWidth="1"/>
    <col min="13" max="13" width="7.7109375" style="9" customWidth="1"/>
    <col min="14" max="14" width="1.7109375" style="9" customWidth="1"/>
    <col min="15" max="15" width="7.7109375" style="9" customWidth="1"/>
    <col min="16" max="17" width="9.140625" style="2" customWidth="1"/>
  </cols>
  <sheetData>
    <row r="1" spans="1:14" ht="15">
      <c r="A1" s="51" t="s">
        <v>62</v>
      </c>
      <c r="B1" s="1"/>
      <c r="I1" s="36" t="s">
        <v>66</v>
      </c>
      <c r="J1" s="37"/>
      <c r="K1" s="37"/>
      <c r="L1" s="37"/>
      <c r="N1" s="37"/>
    </row>
    <row r="2" spans="1:15" ht="15">
      <c r="A2" s="1" t="s">
        <v>65</v>
      </c>
      <c r="C2" s="6"/>
      <c r="D2" s="6"/>
      <c r="E2" s="6"/>
      <c r="F2" s="6"/>
      <c r="G2" s="6"/>
      <c r="H2" s="6"/>
      <c r="I2" s="16" t="s">
        <v>50</v>
      </c>
      <c r="J2" s="6"/>
      <c r="K2" s="14"/>
      <c r="M2" s="14"/>
      <c r="O2" s="14"/>
    </row>
    <row r="3" spans="3:15" ht="1.5" customHeight="1">
      <c r="C3" s="6"/>
      <c r="D3" s="6"/>
      <c r="E3" s="6"/>
      <c r="F3" s="6"/>
      <c r="G3" s="6"/>
      <c r="H3" s="6"/>
      <c r="I3" s="6"/>
      <c r="J3" s="6"/>
      <c r="K3" s="14"/>
      <c r="M3" s="14"/>
      <c r="O3" s="14"/>
    </row>
    <row r="4" spans="1:16" ht="15" customHeight="1">
      <c r="A4" s="1"/>
      <c r="C4" s="6"/>
      <c r="D4" s="6"/>
      <c r="E4" s="6"/>
      <c r="F4" s="6"/>
      <c r="G4" s="6" t="s">
        <v>16</v>
      </c>
      <c r="H4" s="6"/>
      <c r="I4" s="50" t="s">
        <v>52</v>
      </c>
      <c r="J4" s="48"/>
      <c r="K4" s="49"/>
      <c r="M4" s="53" t="s">
        <v>15</v>
      </c>
      <c r="O4" s="55" t="s">
        <v>23</v>
      </c>
      <c r="P4" s="35"/>
    </row>
    <row r="5" spans="1:15" ht="15">
      <c r="A5" s="1" t="s">
        <v>2</v>
      </c>
      <c r="B5" s="1" t="s">
        <v>43</v>
      </c>
      <c r="C5" s="3" t="s">
        <v>13</v>
      </c>
      <c r="D5" s="3"/>
      <c r="E5" s="17" t="s">
        <v>25</v>
      </c>
      <c r="F5" s="3"/>
      <c r="G5" s="17" t="s">
        <v>39</v>
      </c>
      <c r="H5" s="3"/>
      <c r="I5" s="17" t="s">
        <v>39</v>
      </c>
      <c r="J5" s="3"/>
      <c r="K5" s="10" t="s">
        <v>14</v>
      </c>
      <c r="M5" s="54" t="s">
        <v>64</v>
      </c>
      <c r="O5" s="56"/>
    </row>
    <row r="6" spans="1:15" ht="15">
      <c r="A6" s="7" t="s">
        <v>0</v>
      </c>
      <c r="B6" s="23"/>
      <c r="C6" s="8">
        <v>0</v>
      </c>
      <c r="D6" s="8"/>
      <c r="E6" s="8">
        <v>0</v>
      </c>
      <c r="F6" s="8"/>
      <c r="G6" s="8">
        <v>0</v>
      </c>
      <c r="H6" s="8"/>
      <c r="I6" s="8">
        <v>0</v>
      </c>
      <c r="J6" s="8"/>
      <c r="K6" s="12">
        <f>+C6+E6+G6+I6</f>
        <v>0</v>
      </c>
      <c r="L6" s="12"/>
      <c r="M6" s="15" t="s">
        <v>16</v>
      </c>
      <c r="N6" s="12"/>
      <c r="O6" s="15"/>
    </row>
    <row r="7" spans="1:15" ht="15">
      <c r="A7" s="7" t="s">
        <v>33</v>
      </c>
      <c r="B7" s="23"/>
      <c r="C7" s="8">
        <v>0</v>
      </c>
      <c r="D7" s="8"/>
      <c r="E7" s="8">
        <v>0</v>
      </c>
      <c r="F7" s="8"/>
      <c r="G7" s="8">
        <v>0</v>
      </c>
      <c r="H7" s="8"/>
      <c r="I7" s="8">
        <v>0</v>
      </c>
      <c r="J7" s="8"/>
      <c r="K7" s="12">
        <f>+C7+E7+G7+I7</f>
        <v>0</v>
      </c>
      <c r="L7" s="12"/>
      <c r="M7" s="15"/>
      <c r="N7" s="12"/>
      <c r="O7" s="15"/>
    </row>
    <row r="8" spans="1:15" ht="15">
      <c r="A8" s="7" t="s">
        <v>17</v>
      </c>
      <c r="B8" s="23"/>
      <c r="C8" s="8">
        <v>0</v>
      </c>
      <c r="D8" s="8"/>
      <c r="E8" s="8">
        <v>0</v>
      </c>
      <c r="F8" s="8"/>
      <c r="G8" s="8">
        <v>0</v>
      </c>
      <c r="H8" s="8"/>
      <c r="I8" s="8">
        <v>0</v>
      </c>
      <c r="J8" s="8"/>
      <c r="K8" s="12">
        <f aca="true" t="shared" si="0" ref="K8:K13">+C8+E8+G8+I8</f>
        <v>0</v>
      </c>
      <c r="L8" s="12"/>
      <c r="M8" s="15" t="s">
        <v>16</v>
      </c>
      <c r="N8" s="12"/>
      <c r="O8" s="15"/>
    </row>
    <row r="9" spans="1:15" ht="15">
      <c r="A9" s="7" t="s">
        <v>19</v>
      </c>
      <c r="B9" s="23"/>
      <c r="C9" s="8">
        <v>0</v>
      </c>
      <c r="D9" s="8"/>
      <c r="E9" s="8">
        <v>0</v>
      </c>
      <c r="F9" s="8"/>
      <c r="G9" s="8">
        <v>0</v>
      </c>
      <c r="H9" s="8"/>
      <c r="I9" s="8">
        <v>0</v>
      </c>
      <c r="J9" s="8"/>
      <c r="K9" s="12">
        <f t="shared" si="0"/>
        <v>0</v>
      </c>
      <c r="L9" s="12"/>
      <c r="M9" s="15" t="s">
        <v>16</v>
      </c>
      <c r="N9" s="12"/>
      <c r="O9" s="15"/>
    </row>
    <row r="10" spans="1:15" ht="15">
      <c r="A10" s="7" t="s">
        <v>1</v>
      </c>
      <c r="B10" s="23"/>
      <c r="C10" s="8">
        <v>0</v>
      </c>
      <c r="D10" s="8"/>
      <c r="E10" s="8">
        <v>0</v>
      </c>
      <c r="F10" s="8"/>
      <c r="G10" s="8">
        <v>0</v>
      </c>
      <c r="H10" s="8"/>
      <c r="I10" s="8">
        <v>0</v>
      </c>
      <c r="J10" s="8"/>
      <c r="K10" s="12">
        <f t="shared" si="0"/>
        <v>0</v>
      </c>
      <c r="L10" s="12"/>
      <c r="M10" s="15" t="s">
        <v>16</v>
      </c>
      <c r="N10" s="12"/>
      <c r="O10" s="15"/>
    </row>
    <row r="11" spans="1:15" ht="15">
      <c r="A11" s="39" t="s">
        <v>45</v>
      </c>
      <c r="B11" s="23"/>
      <c r="C11" s="8">
        <v>0</v>
      </c>
      <c r="D11" s="8"/>
      <c r="E11" s="8">
        <v>0</v>
      </c>
      <c r="F11" s="8"/>
      <c r="G11" s="8">
        <v>0</v>
      </c>
      <c r="H11" s="8"/>
      <c r="I11" s="8">
        <v>0</v>
      </c>
      <c r="J11" s="8"/>
      <c r="K11" s="12">
        <f t="shared" si="0"/>
        <v>0</v>
      </c>
      <c r="L11" s="12"/>
      <c r="M11" s="15" t="s">
        <v>16</v>
      </c>
      <c r="N11" s="12"/>
      <c r="O11" s="15"/>
    </row>
    <row r="12" spans="1:15" ht="15">
      <c r="A12" s="39" t="s">
        <v>45</v>
      </c>
      <c r="B12" s="23"/>
      <c r="C12" s="8">
        <v>0</v>
      </c>
      <c r="D12" s="8"/>
      <c r="E12" s="8">
        <v>0</v>
      </c>
      <c r="F12" s="8"/>
      <c r="G12" s="8">
        <v>0</v>
      </c>
      <c r="H12" s="8"/>
      <c r="I12" s="8">
        <v>0</v>
      </c>
      <c r="J12" s="8"/>
      <c r="K12" s="12">
        <f t="shared" si="0"/>
        <v>0</v>
      </c>
      <c r="L12" s="12"/>
      <c r="M12" s="15"/>
      <c r="N12" s="12"/>
      <c r="O12" s="15"/>
    </row>
    <row r="13" spans="1:15" ht="15">
      <c r="A13" s="7" t="s">
        <v>18</v>
      </c>
      <c r="B13" s="23"/>
      <c r="C13" s="8">
        <v>0</v>
      </c>
      <c r="D13" s="8"/>
      <c r="E13" s="8">
        <v>0</v>
      </c>
      <c r="F13" s="8"/>
      <c r="G13" s="8">
        <v>0</v>
      </c>
      <c r="H13" s="8"/>
      <c r="I13" s="8">
        <v>0</v>
      </c>
      <c r="J13" s="8"/>
      <c r="K13" s="12">
        <f t="shared" si="0"/>
        <v>0</v>
      </c>
      <c r="L13" s="12"/>
      <c r="M13" s="15"/>
      <c r="N13" s="12"/>
      <c r="O13" s="15"/>
    </row>
    <row r="14" spans="1:15" ht="15.75" thickBot="1">
      <c r="A14" s="26" t="s">
        <v>37</v>
      </c>
      <c r="B14" s="38"/>
      <c r="C14" s="27">
        <f>SUM(C6:C13)</f>
        <v>0</v>
      </c>
      <c r="D14" s="27"/>
      <c r="E14" s="27">
        <f>SUM(E6:E13)</f>
        <v>0</v>
      </c>
      <c r="F14" s="27" t="s">
        <v>16</v>
      </c>
      <c r="G14" s="27">
        <f>SUM(G6:G13)</f>
        <v>0</v>
      </c>
      <c r="H14" s="27"/>
      <c r="I14" s="27">
        <f>SUM(I6:I13)</f>
        <v>0</v>
      </c>
      <c r="J14" s="27"/>
      <c r="K14" s="28">
        <f>SUM(K6:K13)</f>
        <v>0</v>
      </c>
      <c r="L14" s="28"/>
      <c r="M14" s="29"/>
      <c r="N14" s="28"/>
      <c r="O14" s="29"/>
    </row>
    <row r="15" spans="1:2" ht="15">
      <c r="A15" s="1" t="s">
        <v>3</v>
      </c>
      <c r="B15" s="1"/>
    </row>
    <row r="16" spans="1:15" ht="15">
      <c r="A16" s="7" t="s">
        <v>36</v>
      </c>
      <c r="B16" s="23"/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12">
        <f aca="true" t="shared" si="1" ref="K16:K49">+C16+E16+G16+I16</f>
        <v>0</v>
      </c>
      <c r="L16" s="12"/>
      <c r="M16" s="15" t="s">
        <v>16</v>
      </c>
      <c r="N16" s="12"/>
      <c r="O16" s="15"/>
    </row>
    <row r="17" spans="1:15" ht="15">
      <c r="A17" s="7" t="s">
        <v>20</v>
      </c>
      <c r="B17" s="23"/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12">
        <f t="shared" si="1"/>
        <v>0</v>
      </c>
      <c r="L17" s="12"/>
      <c r="M17" s="15"/>
      <c r="N17" s="12"/>
      <c r="O17" s="15"/>
    </row>
    <row r="18" spans="1:15" ht="15">
      <c r="A18" s="7" t="s">
        <v>57</v>
      </c>
      <c r="B18" s="23"/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12">
        <f t="shared" si="1"/>
        <v>0</v>
      </c>
      <c r="L18" s="12"/>
      <c r="M18" s="15"/>
      <c r="N18" s="12"/>
      <c r="O18" s="15"/>
    </row>
    <row r="19" spans="1:15" ht="15">
      <c r="A19" s="7" t="s">
        <v>26</v>
      </c>
      <c r="B19" s="19" t="s">
        <v>44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12">
        <f t="shared" si="1"/>
        <v>0</v>
      </c>
      <c r="L19" s="12"/>
      <c r="M19" s="12">
        <f>+K19</f>
        <v>0</v>
      </c>
      <c r="N19" s="12"/>
      <c r="O19" s="12">
        <f>M19/5</f>
        <v>0</v>
      </c>
    </row>
    <row r="20" spans="1:15" ht="15">
      <c r="A20" s="7" t="s">
        <v>35</v>
      </c>
      <c r="B20" s="23"/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12">
        <f t="shared" si="1"/>
        <v>0</v>
      </c>
      <c r="L20" s="12"/>
      <c r="M20" s="15"/>
      <c r="N20" s="12"/>
      <c r="O20" s="15"/>
    </row>
    <row r="21" spans="1:15" ht="15">
      <c r="A21" s="7" t="s">
        <v>61</v>
      </c>
      <c r="B21" s="19" t="s">
        <v>44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12">
        <f t="shared" si="1"/>
        <v>0</v>
      </c>
      <c r="L21" s="12"/>
      <c r="M21" s="12">
        <f>+K21</f>
        <v>0</v>
      </c>
      <c r="N21" s="12"/>
      <c r="O21" s="12">
        <f>M21/5</f>
        <v>0</v>
      </c>
    </row>
    <row r="22" spans="1:15" ht="15">
      <c r="A22" s="7" t="s">
        <v>4</v>
      </c>
      <c r="B22" s="19" t="s">
        <v>44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12">
        <f t="shared" si="1"/>
        <v>0</v>
      </c>
      <c r="L22" s="12"/>
      <c r="M22" s="12">
        <f>+K22</f>
        <v>0</v>
      </c>
      <c r="N22" s="12"/>
      <c r="O22" s="12">
        <f>M22/5</f>
        <v>0</v>
      </c>
    </row>
    <row r="23" spans="1:15" ht="15">
      <c r="A23" s="7" t="s">
        <v>5</v>
      </c>
      <c r="B23" s="23"/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12">
        <f t="shared" si="1"/>
        <v>0</v>
      </c>
      <c r="L23" s="12"/>
      <c r="M23" s="23"/>
      <c r="N23" s="12"/>
      <c r="O23" s="23"/>
    </row>
    <row r="24" spans="1:15" ht="15">
      <c r="A24" s="7" t="s">
        <v>60</v>
      </c>
      <c r="B24" s="23"/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12">
        <f t="shared" si="1"/>
        <v>0</v>
      </c>
      <c r="L24" s="12"/>
      <c r="M24" s="23"/>
      <c r="N24" s="12"/>
      <c r="O24" s="23"/>
    </row>
    <row r="25" spans="1:15" ht="15">
      <c r="A25" s="7" t="s">
        <v>6</v>
      </c>
      <c r="B25" s="23"/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12">
        <f t="shared" si="1"/>
        <v>0</v>
      </c>
      <c r="L25" s="12"/>
      <c r="M25" s="23"/>
      <c r="N25" s="12"/>
      <c r="O25" s="23"/>
    </row>
    <row r="26" spans="1:15" ht="15">
      <c r="A26" s="7" t="s">
        <v>7</v>
      </c>
      <c r="B26" s="19" t="s">
        <v>44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12">
        <f t="shared" si="1"/>
        <v>0</v>
      </c>
      <c r="L26" s="12"/>
      <c r="M26" s="12">
        <f>+K26</f>
        <v>0</v>
      </c>
      <c r="N26" s="12"/>
      <c r="O26" s="12">
        <f>M26/5</f>
        <v>0</v>
      </c>
    </row>
    <row r="27" spans="1:15" ht="15">
      <c r="A27" s="7" t="s">
        <v>8</v>
      </c>
      <c r="B27" s="19" t="s">
        <v>44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12">
        <f t="shared" si="1"/>
        <v>0</v>
      </c>
      <c r="L27" s="12"/>
      <c r="M27" s="12">
        <f>+K27</f>
        <v>0</v>
      </c>
      <c r="N27" s="12"/>
      <c r="O27" s="12">
        <f>M27/5</f>
        <v>0</v>
      </c>
    </row>
    <row r="28" spans="1:15" ht="15">
      <c r="A28" s="7" t="s">
        <v>55</v>
      </c>
      <c r="B28" s="23"/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12">
        <f t="shared" si="1"/>
        <v>0</v>
      </c>
      <c r="L28" s="12"/>
      <c r="M28" s="15" t="s">
        <v>16</v>
      </c>
      <c r="N28" s="12"/>
      <c r="O28" s="15"/>
    </row>
    <row r="29" spans="1:15" ht="15">
      <c r="A29" s="7" t="s">
        <v>10</v>
      </c>
      <c r="B29" s="19" t="s">
        <v>44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12">
        <f t="shared" si="1"/>
        <v>0</v>
      </c>
      <c r="L29" s="12"/>
      <c r="M29" s="12">
        <f>+K29</f>
        <v>0</v>
      </c>
      <c r="N29" s="12"/>
      <c r="O29" s="12">
        <f>M29/5</f>
        <v>0</v>
      </c>
    </row>
    <row r="30" spans="1:15" ht="15">
      <c r="A30" s="7" t="s">
        <v>31</v>
      </c>
      <c r="B30" s="19" t="s">
        <v>44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12">
        <f t="shared" si="1"/>
        <v>0</v>
      </c>
      <c r="L30" s="12"/>
      <c r="M30" s="12">
        <f>+K30</f>
        <v>0</v>
      </c>
      <c r="N30" s="12"/>
      <c r="O30" s="12">
        <f>M30/5</f>
        <v>0</v>
      </c>
    </row>
    <row r="31" spans="1:15" ht="15">
      <c r="A31" s="7" t="s">
        <v>11</v>
      </c>
      <c r="B31" s="19" t="s">
        <v>44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12">
        <f t="shared" si="1"/>
        <v>0</v>
      </c>
      <c r="L31" s="12"/>
      <c r="M31" s="12">
        <f>+K31</f>
        <v>0</v>
      </c>
      <c r="N31" s="12"/>
      <c r="O31" s="12">
        <f>M31/5</f>
        <v>0</v>
      </c>
    </row>
    <row r="32" spans="1:15" ht="15">
      <c r="A32" s="7" t="s">
        <v>12</v>
      </c>
      <c r="B32" s="19" t="s">
        <v>44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12">
        <f t="shared" si="1"/>
        <v>0</v>
      </c>
      <c r="L32" s="12"/>
      <c r="M32" s="12">
        <f>+K32</f>
        <v>0</v>
      </c>
      <c r="N32" s="12"/>
      <c r="O32" s="12">
        <f>M32/5</f>
        <v>0</v>
      </c>
    </row>
    <row r="33" spans="1:15" ht="15">
      <c r="A33" s="7" t="s">
        <v>34</v>
      </c>
      <c r="B33" s="23"/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12">
        <f t="shared" si="1"/>
        <v>0</v>
      </c>
      <c r="L33" s="12"/>
      <c r="M33" s="15" t="s">
        <v>16</v>
      </c>
      <c r="N33" s="12"/>
      <c r="O33" s="15"/>
    </row>
    <row r="34" spans="1:15" ht="15">
      <c r="A34" s="7" t="s">
        <v>58</v>
      </c>
      <c r="B34" s="23"/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12">
        <f t="shared" si="1"/>
        <v>0</v>
      </c>
      <c r="L34" s="12"/>
      <c r="M34" s="15" t="s">
        <v>16</v>
      </c>
      <c r="N34" s="12"/>
      <c r="O34" s="15"/>
    </row>
    <row r="35" spans="1:15" ht="15">
      <c r="A35" s="7" t="s">
        <v>51</v>
      </c>
      <c r="B35" s="19" t="s">
        <v>44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12">
        <f t="shared" si="1"/>
        <v>0</v>
      </c>
      <c r="L35" s="12"/>
      <c r="M35" s="12">
        <f aca="true" t="shared" si="2" ref="M35:M44">+K35</f>
        <v>0</v>
      </c>
      <c r="N35" s="12"/>
      <c r="O35" s="12">
        <f aca="true" t="shared" si="3" ref="O35:O44">M35/5</f>
        <v>0</v>
      </c>
    </row>
    <row r="36" spans="1:15" ht="15">
      <c r="A36" s="7" t="s">
        <v>41</v>
      </c>
      <c r="B36" s="19" t="s">
        <v>44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12">
        <f t="shared" si="1"/>
        <v>0</v>
      </c>
      <c r="L36" s="12"/>
      <c r="M36" s="12">
        <f t="shared" si="2"/>
        <v>0</v>
      </c>
      <c r="N36" s="12"/>
      <c r="O36" s="12">
        <f t="shared" si="3"/>
        <v>0</v>
      </c>
    </row>
    <row r="37" spans="1:15" ht="15">
      <c r="A37" s="7" t="s">
        <v>59</v>
      </c>
      <c r="B37" s="19" t="s">
        <v>44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12">
        <f t="shared" si="1"/>
        <v>0</v>
      </c>
      <c r="L37" s="12"/>
      <c r="M37" s="12">
        <f t="shared" si="2"/>
        <v>0</v>
      </c>
      <c r="N37" s="12"/>
      <c r="O37" s="12">
        <f t="shared" si="3"/>
        <v>0</v>
      </c>
    </row>
    <row r="38" spans="1:15" ht="15">
      <c r="A38" s="34" t="s">
        <v>48</v>
      </c>
      <c r="B38" s="19" t="s">
        <v>44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12">
        <f t="shared" si="1"/>
        <v>0</v>
      </c>
      <c r="L38" s="12"/>
      <c r="M38" s="12">
        <f t="shared" si="2"/>
        <v>0</v>
      </c>
      <c r="N38" s="12"/>
      <c r="O38" s="12">
        <f t="shared" si="3"/>
        <v>0</v>
      </c>
    </row>
    <row r="39" spans="1:15" ht="15">
      <c r="A39" s="34" t="s">
        <v>48</v>
      </c>
      <c r="B39" s="19" t="s">
        <v>44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J39" s="8"/>
      <c r="K39" s="12">
        <f t="shared" si="1"/>
        <v>0</v>
      </c>
      <c r="L39" s="12"/>
      <c r="M39" s="12">
        <f t="shared" si="2"/>
        <v>0</v>
      </c>
      <c r="N39" s="12"/>
      <c r="O39" s="12">
        <f t="shared" si="3"/>
        <v>0</v>
      </c>
    </row>
    <row r="40" spans="1:15" ht="15">
      <c r="A40" s="34" t="s">
        <v>48</v>
      </c>
      <c r="B40" s="19" t="s">
        <v>44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12">
        <f t="shared" si="1"/>
        <v>0</v>
      </c>
      <c r="L40" s="12"/>
      <c r="M40" s="12">
        <f t="shared" si="2"/>
        <v>0</v>
      </c>
      <c r="N40" s="12"/>
      <c r="O40" s="12">
        <f t="shared" si="3"/>
        <v>0</v>
      </c>
    </row>
    <row r="41" spans="1:15" ht="15">
      <c r="A41" s="34" t="s">
        <v>48</v>
      </c>
      <c r="B41" s="19" t="s">
        <v>44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12">
        <f t="shared" si="1"/>
        <v>0</v>
      </c>
      <c r="L41" s="12"/>
      <c r="M41" s="12">
        <f t="shared" si="2"/>
        <v>0</v>
      </c>
      <c r="N41" s="12"/>
      <c r="O41" s="12">
        <f t="shared" si="3"/>
        <v>0</v>
      </c>
    </row>
    <row r="42" spans="1:15" ht="15">
      <c r="A42" s="34" t="s">
        <v>48</v>
      </c>
      <c r="B42" s="19" t="s">
        <v>44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12">
        <f t="shared" si="1"/>
        <v>0</v>
      </c>
      <c r="L42" s="12"/>
      <c r="M42" s="12">
        <f t="shared" si="2"/>
        <v>0</v>
      </c>
      <c r="N42" s="12"/>
      <c r="O42" s="12">
        <f t="shared" si="3"/>
        <v>0</v>
      </c>
    </row>
    <row r="43" spans="1:15" ht="15">
      <c r="A43" s="34" t="s">
        <v>48</v>
      </c>
      <c r="B43" s="19" t="s">
        <v>44</v>
      </c>
      <c r="C43" s="8">
        <v>0</v>
      </c>
      <c r="D43" s="8"/>
      <c r="E43" s="8">
        <v>0</v>
      </c>
      <c r="F43" s="8"/>
      <c r="G43" s="8">
        <v>0</v>
      </c>
      <c r="H43" s="8" t="s">
        <v>16</v>
      </c>
      <c r="I43" s="8">
        <v>0</v>
      </c>
      <c r="J43" s="8"/>
      <c r="K43" s="12">
        <f t="shared" si="1"/>
        <v>0</v>
      </c>
      <c r="L43" s="12"/>
      <c r="M43" s="12">
        <f t="shared" si="2"/>
        <v>0</v>
      </c>
      <c r="N43" s="12"/>
      <c r="O43" s="12">
        <f t="shared" si="3"/>
        <v>0</v>
      </c>
    </row>
    <row r="44" spans="1:15" ht="15">
      <c r="A44" s="34" t="s">
        <v>48</v>
      </c>
      <c r="B44" s="19" t="s">
        <v>44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12">
        <f t="shared" si="1"/>
        <v>0</v>
      </c>
      <c r="L44" s="12"/>
      <c r="M44" s="12">
        <f t="shared" si="2"/>
        <v>0</v>
      </c>
      <c r="N44" s="12"/>
      <c r="O44" s="12">
        <f t="shared" si="3"/>
        <v>0</v>
      </c>
    </row>
    <row r="45" spans="1:15" ht="15">
      <c r="A45" s="34" t="s">
        <v>49</v>
      </c>
      <c r="B45" s="23"/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12">
        <f t="shared" si="1"/>
        <v>0</v>
      </c>
      <c r="L45" s="12"/>
      <c r="M45" s="15" t="s">
        <v>16</v>
      </c>
      <c r="N45" s="12"/>
      <c r="O45" s="15"/>
    </row>
    <row r="46" spans="1:15" ht="15">
      <c r="A46" s="34" t="s">
        <v>49</v>
      </c>
      <c r="B46" s="23"/>
      <c r="C46" s="8">
        <v>0</v>
      </c>
      <c r="D46" s="8"/>
      <c r="E46" s="8">
        <v>0</v>
      </c>
      <c r="F46" s="8"/>
      <c r="G46" s="8">
        <v>0</v>
      </c>
      <c r="H46" s="8"/>
      <c r="I46" s="8">
        <v>0</v>
      </c>
      <c r="J46" s="8"/>
      <c r="K46" s="12">
        <f t="shared" si="1"/>
        <v>0</v>
      </c>
      <c r="L46" s="12"/>
      <c r="M46" s="15" t="s">
        <v>16</v>
      </c>
      <c r="N46" s="12"/>
      <c r="O46" s="15"/>
    </row>
    <row r="47" spans="1:15" ht="15">
      <c r="A47" s="34" t="s">
        <v>49</v>
      </c>
      <c r="B47" s="23"/>
      <c r="C47" s="8">
        <v>0</v>
      </c>
      <c r="D47" s="8"/>
      <c r="E47" s="8">
        <v>0</v>
      </c>
      <c r="F47" s="8"/>
      <c r="G47" s="8">
        <v>0</v>
      </c>
      <c r="H47" s="8"/>
      <c r="I47" s="8">
        <v>0</v>
      </c>
      <c r="J47" s="8"/>
      <c r="K47" s="12">
        <f t="shared" si="1"/>
        <v>0</v>
      </c>
      <c r="L47" s="12"/>
      <c r="M47" s="15" t="s">
        <v>16</v>
      </c>
      <c r="N47" s="12"/>
      <c r="O47" s="15"/>
    </row>
    <row r="48" spans="1:15" ht="15">
      <c r="A48" s="34" t="s">
        <v>49</v>
      </c>
      <c r="B48" s="23"/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J48" s="8"/>
      <c r="K48" s="12">
        <f t="shared" si="1"/>
        <v>0</v>
      </c>
      <c r="L48" s="12"/>
      <c r="M48" s="15" t="s">
        <v>16</v>
      </c>
      <c r="N48" s="12"/>
      <c r="O48" s="15"/>
    </row>
    <row r="49" spans="1:15" ht="15.75" thickBot="1">
      <c r="A49" s="47" t="s">
        <v>49</v>
      </c>
      <c r="B49" s="38"/>
      <c r="C49" s="27">
        <v>0</v>
      </c>
      <c r="D49" s="27"/>
      <c r="E49" s="27">
        <v>0</v>
      </c>
      <c r="F49" s="27"/>
      <c r="G49" s="27">
        <v>0</v>
      </c>
      <c r="H49" s="27"/>
      <c r="I49" s="27">
        <v>0</v>
      </c>
      <c r="J49" s="27"/>
      <c r="K49" s="28">
        <f t="shared" si="1"/>
        <v>0</v>
      </c>
      <c r="L49" s="28"/>
      <c r="M49" s="29"/>
      <c r="N49" s="28"/>
      <c r="O49" s="29"/>
    </row>
    <row r="50" spans="1:15" ht="15.75" thickBot="1">
      <c r="A50" s="44" t="s">
        <v>38</v>
      </c>
      <c r="B50" s="44"/>
      <c r="C50" s="45">
        <f>SUM(C16:C49)</f>
        <v>0</v>
      </c>
      <c r="D50" s="45" t="s">
        <v>16</v>
      </c>
      <c r="E50" s="45">
        <f aca="true" t="shared" si="4" ref="E50:O50">SUM(E16:E49)</f>
        <v>0</v>
      </c>
      <c r="F50" s="45" t="s">
        <v>16</v>
      </c>
      <c r="G50" s="45">
        <f t="shared" si="4"/>
        <v>0</v>
      </c>
      <c r="H50" s="45" t="s">
        <v>16</v>
      </c>
      <c r="I50" s="45">
        <f t="shared" si="4"/>
        <v>0</v>
      </c>
      <c r="J50" s="45" t="s">
        <v>16</v>
      </c>
      <c r="K50" s="46">
        <f t="shared" si="4"/>
        <v>0</v>
      </c>
      <c r="L50" s="46" t="s">
        <v>16</v>
      </c>
      <c r="M50" s="46">
        <f t="shared" si="4"/>
        <v>0</v>
      </c>
      <c r="N50" s="46"/>
      <c r="O50" s="46">
        <f t="shared" si="4"/>
        <v>0</v>
      </c>
    </row>
    <row r="51" spans="1:15" ht="15.75" thickBot="1">
      <c r="A51" s="30" t="s">
        <v>24</v>
      </c>
      <c r="B51" s="30"/>
      <c r="C51" s="32">
        <f>+C14-C50</f>
        <v>0</v>
      </c>
      <c r="D51" s="32" t="s">
        <v>16</v>
      </c>
      <c r="E51" s="32">
        <f>+E14-E50</f>
        <v>0</v>
      </c>
      <c r="F51" s="32" t="s">
        <v>16</v>
      </c>
      <c r="G51" s="32">
        <f>+G14-G50</f>
        <v>0</v>
      </c>
      <c r="H51" s="32" t="s">
        <v>16</v>
      </c>
      <c r="I51" s="32">
        <f>+I14-I50</f>
        <v>0</v>
      </c>
      <c r="J51" s="32" t="s">
        <v>16</v>
      </c>
      <c r="K51" s="33">
        <f>+K14-K50</f>
        <v>0</v>
      </c>
      <c r="L51" s="33" t="s">
        <v>16</v>
      </c>
      <c r="M51" s="33">
        <f>+M14-M50</f>
        <v>0</v>
      </c>
      <c r="N51" s="33"/>
      <c r="O51" s="33"/>
    </row>
    <row r="52" spans="3:15" ht="1.5" customHeight="1">
      <c r="C52" s="6"/>
      <c r="D52" s="6"/>
      <c r="E52" s="6"/>
      <c r="F52" s="6"/>
      <c r="G52" s="6"/>
      <c r="H52" s="6"/>
      <c r="I52" s="6"/>
      <c r="J52" s="6"/>
      <c r="K52" s="14"/>
      <c r="L52" s="14"/>
      <c r="M52" s="14"/>
      <c r="N52" s="14"/>
      <c r="O52" s="14"/>
    </row>
    <row r="53" spans="1:15" ht="15">
      <c r="A53" s="1" t="s">
        <v>23</v>
      </c>
      <c r="C53" s="6"/>
      <c r="D53" s="6"/>
      <c r="E53" s="6" t="s">
        <v>16</v>
      </c>
      <c r="F53" s="6"/>
      <c r="G53" s="6"/>
      <c r="H53" s="6"/>
      <c r="I53" s="6"/>
      <c r="J53" s="6"/>
      <c r="K53" s="14"/>
      <c r="L53" s="14"/>
      <c r="M53" s="31">
        <f>+M51/1.25*0.25</f>
        <v>0</v>
      </c>
      <c r="N53" s="14"/>
      <c r="O53" s="31"/>
    </row>
    <row r="54" spans="13:15" ht="1.5" customHeight="1">
      <c r="M54" s="14"/>
      <c r="O54" s="14"/>
    </row>
    <row r="55" spans="1:15" ht="15.75" thickBot="1">
      <c r="A55" s="41"/>
      <c r="B55" s="52"/>
      <c r="C55" s="24"/>
      <c r="D55" s="24"/>
      <c r="E55" s="24"/>
      <c r="F55" s="24"/>
      <c r="G55" s="24"/>
      <c r="H55" s="24"/>
      <c r="I55" s="42"/>
      <c r="J55" s="24"/>
      <c r="K55" s="43"/>
      <c r="L55" s="25"/>
      <c r="M55" s="40"/>
      <c r="N55" s="25"/>
      <c r="O55" s="40"/>
    </row>
    <row r="56" spans="13:15" ht="1.5" customHeight="1">
      <c r="M56" s="11"/>
      <c r="O56" s="11"/>
    </row>
  </sheetData>
  <sheetProtection/>
  <protectedRanges>
    <protectedRange password="CF2D" sqref="K2:L25 K26:N65536 O50 M1:N22" name="Omr?de1"/>
  </protectedRanges>
  <mergeCells count="1">
    <mergeCell ref="O4:O5"/>
  </mergeCells>
  <printOptions/>
  <pageMargins left="0.25" right="0.25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5"/>
  <cols>
    <col min="1" max="1" width="31.00390625" style="0" customWidth="1"/>
    <col min="2" max="2" width="9.140625" style="2" bestFit="1" customWidth="1"/>
    <col min="3" max="3" width="1.8515625" style="2" customWidth="1"/>
    <col min="4" max="4" width="7.57421875" style="2" bestFit="1" customWidth="1"/>
    <col min="5" max="5" width="2.28125" style="2" customWidth="1"/>
    <col min="6" max="6" width="9.00390625" style="2" customWidth="1"/>
    <col min="7" max="7" width="2.7109375" style="2" customWidth="1"/>
    <col min="8" max="8" width="7.8515625" style="2" customWidth="1"/>
    <col min="9" max="9" width="2.7109375" style="2" customWidth="1"/>
    <col min="10" max="10" width="8.7109375" style="2" bestFit="1" customWidth="1"/>
    <col min="11" max="11" width="3.00390625" style="2" customWidth="1"/>
    <col min="12" max="12" width="9.140625" style="2" bestFit="1" customWidth="1"/>
    <col min="13" max="13" width="2.7109375" style="2" customWidth="1"/>
    <col min="14" max="16" width="9.140625" style="2" customWidth="1"/>
  </cols>
  <sheetData>
    <row r="1" ht="15">
      <c r="A1" s="1" t="s">
        <v>46</v>
      </c>
    </row>
    <row r="2" ht="15">
      <c r="A2" s="1"/>
    </row>
    <row r="3" ht="15">
      <c r="A3" s="1" t="s">
        <v>63</v>
      </c>
    </row>
    <row r="4" spans="6:14" ht="15">
      <c r="F4" s="3" t="s">
        <v>28</v>
      </c>
      <c r="L4" s="53" t="s">
        <v>15</v>
      </c>
      <c r="N4" s="55" t="s">
        <v>23</v>
      </c>
    </row>
    <row r="5" spans="2:14" ht="15">
      <c r="B5" s="3" t="s">
        <v>13</v>
      </c>
      <c r="C5" s="3"/>
      <c r="D5" s="3" t="s">
        <v>25</v>
      </c>
      <c r="E5" s="3"/>
      <c r="F5" s="2" t="s">
        <v>29</v>
      </c>
      <c r="G5" s="3"/>
      <c r="H5" s="3" t="s">
        <v>22</v>
      </c>
      <c r="I5" s="3"/>
      <c r="J5" s="3" t="s">
        <v>14</v>
      </c>
      <c r="L5" s="54" t="s">
        <v>64</v>
      </c>
      <c r="M5" s="3"/>
      <c r="N5" s="56"/>
    </row>
    <row r="6" spans="2:12" ht="1.5" customHeight="1">
      <c r="B6" s="4"/>
      <c r="D6" s="4"/>
      <c r="F6" s="4"/>
      <c r="H6" s="4"/>
      <c r="J6" s="4"/>
      <c r="L6" s="4"/>
    </row>
    <row r="7" spans="12:14" ht="15">
      <c r="L7" s="21"/>
      <c r="N7" s="21"/>
    </row>
    <row r="8" spans="1:14" ht="15">
      <c r="A8" s="1" t="s">
        <v>2</v>
      </c>
      <c r="L8" s="21"/>
      <c r="N8" s="21"/>
    </row>
    <row r="9" spans="1:14" ht="15">
      <c r="A9" t="s">
        <v>0</v>
      </c>
      <c r="B9" s="2">
        <v>0</v>
      </c>
      <c r="D9" s="2">
        <v>0</v>
      </c>
      <c r="F9" s="2">
        <v>0</v>
      </c>
      <c r="H9" s="2">
        <v>0</v>
      </c>
      <c r="J9" s="2">
        <f aca="true" t="shared" si="0" ref="J9:J14">+B9+D9+F9+H9</f>
        <v>0</v>
      </c>
      <c r="L9" s="21" t="s">
        <v>16</v>
      </c>
      <c r="N9" s="21"/>
    </row>
    <row r="10" spans="1:14" ht="15">
      <c r="A10" t="s">
        <v>33</v>
      </c>
      <c r="B10" s="2">
        <v>0</v>
      </c>
      <c r="D10" s="2">
        <v>0</v>
      </c>
      <c r="F10" s="2">
        <f>140000+30300</f>
        <v>170300</v>
      </c>
      <c r="H10" s="2">
        <v>0</v>
      </c>
      <c r="J10" s="2">
        <f t="shared" si="0"/>
        <v>170300</v>
      </c>
      <c r="L10" s="21"/>
      <c r="N10" s="21"/>
    </row>
    <row r="11" spans="1:14" ht="15">
      <c r="A11" t="s">
        <v>17</v>
      </c>
      <c r="B11" s="2">
        <v>84600</v>
      </c>
      <c r="D11" s="2">
        <v>415274</v>
      </c>
      <c r="F11" s="2">
        <v>0</v>
      </c>
      <c r="H11" s="2">
        <v>0</v>
      </c>
      <c r="J11" s="2">
        <f t="shared" si="0"/>
        <v>499874</v>
      </c>
      <c r="L11" s="21" t="s">
        <v>16</v>
      </c>
      <c r="N11" s="21"/>
    </row>
    <row r="12" spans="1:14" ht="15">
      <c r="A12" t="s">
        <v>19</v>
      </c>
      <c r="B12" s="2">
        <v>26898</v>
      </c>
      <c r="D12" s="2">
        <v>0</v>
      </c>
      <c r="F12" s="2">
        <v>0</v>
      </c>
      <c r="H12" s="2">
        <v>0</v>
      </c>
      <c r="J12" s="2">
        <f t="shared" si="0"/>
        <v>26898</v>
      </c>
      <c r="L12" s="21" t="s">
        <v>16</v>
      </c>
      <c r="N12" s="21"/>
    </row>
    <row r="13" spans="1:14" ht="15">
      <c r="A13" t="s">
        <v>18</v>
      </c>
      <c r="B13" s="2">
        <v>35</v>
      </c>
      <c r="D13" s="2">
        <v>0</v>
      </c>
      <c r="F13" s="2">
        <v>0</v>
      </c>
      <c r="H13" s="2">
        <v>0</v>
      </c>
      <c r="J13" s="2">
        <f t="shared" si="0"/>
        <v>35</v>
      </c>
      <c r="L13" s="21" t="s">
        <v>16</v>
      </c>
      <c r="N13" s="21"/>
    </row>
    <row r="14" spans="1:14" ht="15">
      <c r="A14" t="s">
        <v>1</v>
      </c>
      <c r="B14" s="2">
        <v>322</v>
      </c>
      <c r="D14" s="2">
        <v>219</v>
      </c>
      <c r="F14" s="2">
        <v>0</v>
      </c>
      <c r="H14" s="2">
        <v>0</v>
      </c>
      <c r="J14" s="2">
        <f t="shared" si="0"/>
        <v>541</v>
      </c>
      <c r="L14" s="21" t="s">
        <v>16</v>
      </c>
      <c r="N14" s="21"/>
    </row>
    <row r="15" spans="2:14" ht="15">
      <c r="B15" s="4"/>
      <c r="D15" s="4"/>
      <c r="F15" s="4"/>
      <c r="H15" s="4"/>
      <c r="J15" s="4"/>
      <c r="L15" s="22"/>
      <c r="N15" s="22"/>
    </row>
    <row r="16" spans="2:14" ht="21" customHeight="1">
      <c r="B16" s="2">
        <f>SUM(B8:B15)</f>
        <v>111855</v>
      </c>
      <c r="D16" s="2">
        <f>SUM(D8:D15)</f>
        <v>415493</v>
      </c>
      <c r="F16" s="2">
        <f>SUM(F8:F15)</f>
        <v>170300</v>
      </c>
      <c r="H16" s="2">
        <f>SUM(H8:H15)</f>
        <v>0</v>
      </c>
      <c r="J16" s="2">
        <f>SUM(J8:J15)</f>
        <v>697648</v>
      </c>
      <c r="L16" s="21">
        <f>SUM(L8:L15)</f>
        <v>0</v>
      </c>
      <c r="N16" s="21">
        <f>SUM(N8:N15)</f>
        <v>0</v>
      </c>
    </row>
    <row r="17" spans="2:14" ht="15">
      <c r="B17" s="4"/>
      <c r="D17" s="4"/>
      <c r="F17" s="4"/>
      <c r="H17" s="4"/>
      <c r="J17" s="4"/>
      <c r="L17" s="22"/>
      <c r="N17" s="22"/>
    </row>
    <row r="18" ht="15">
      <c r="A18" s="1" t="s">
        <v>3</v>
      </c>
    </row>
    <row r="19" spans="1:14" ht="15">
      <c r="A19" t="s">
        <v>32</v>
      </c>
      <c r="B19" s="2">
        <v>0</v>
      </c>
      <c r="D19" s="2">
        <v>0</v>
      </c>
      <c r="F19" s="2">
        <v>84019</v>
      </c>
      <c r="H19" s="2">
        <v>0</v>
      </c>
      <c r="J19" s="2">
        <f aca="true" t="shared" si="1" ref="J19:J36">+B19+D19+F19+H19</f>
        <v>84019</v>
      </c>
      <c r="L19" s="21" t="s">
        <v>16</v>
      </c>
      <c r="N19" s="21"/>
    </row>
    <row r="20" spans="1:14" ht="15">
      <c r="A20" t="s">
        <v>20</v>
      </c>
      <c r="B20" s="2">
        <f>19570+2660</f>
        <v>22230</v>
      </c>
      <c r="D20" s="2">
        <v>0</v>
      </c>
      <c r="F20" s="2">
        <v>0</v>
      </c>
      <c r="H20" s="2">
        <v>0</v>
      </c>
      <c r="J20" s="2">
        <f t="shared" si="1"/>
        <v>22230</v>
      </c>
      <c r="L20" s="21"/>
      <c r="N20" s="21"/>
    </row>
    <row r="21" spans="1:14" ht="15">
      <c r="A21" t="s">
        <v>56</v>
      </c>
      <c r="B21" s="2">
        <f>61912+6437</f>
        <v>68349</v>
      </c>
      <c r="D21" s="2">
        <v>1436</v>
      </c>
      <c r="F21" s="2">
        <v>0</v>
      </c>
      <c r="H21" s="2">
        <v>0</v>
      </c>
      <c r="J21" s="2">
        <f t="shared" si="1"/>
        <v>69785</v>
      </c>
      <c r="L21" s="21"/>
      <c r="N21" s="21"/>
    </row>
    <row r="22" spans="1:14" ht="15">
      <c r="A22" t="s">
        <v>26</v>
      </c>
      <c r="B22" s="2">
        <v>0</v>
      </c>
      <c r="D22" s="2">
        <v>0</v>
      </c>
      <c r="F22" s="2">
        <v>0</v>
      </c>
      <c r="H22" s="2">
        <v>0</v>
      </c>
      <c r="J22" s="2">
        <f t="shared" si="1"/>
        <v>0</v>
      </c>
      <c r="L22" s="2">
        <f>+J22</f>
        <v>0</v>
      </c>
      <c r="N22" s="2">
        <f>L22/5</f>
        <v>0</v>
      </c>
    </row>
    <row r="23" spans="1:14" ht="15">
      <c r="A23" t="s">
        <v>35</v>
      </c>
      <c r="B23" s="2">
        <v>0</v>
      </c>
      <c r="D23" s="2">
        <v>140000</v>
      </c>
      <c r="F23" s="2">
        <v>0</v>
      </c>
      <c r="H23" s="2">
        <v>0</v>
      </c>
      <c r="J23" s="2">
        <f t="shared" si="1"/>
        <v>140000</v>
      </c>
      <c r="L23" s="21"/>
      <c r="N23" s="21"/>
    </row>
    <row r="24" spans="1:14" ht="15">
      <c r="A24" t="s">
        <v>27</v>
      </c>
      <c r="B24" s="2">
        <v>0</v>
      </c>
      <c r="D24" s="2">
        <v>20261</v>
      </c>
      <c r="F24" s="2">
        <f>17746+11470-14500</f>
        <v>14716</v>
      </c>
      <c r="H24" s="2">
        <v>0</v>
      </c>
      <c r="J24" s="2">
        <f t="shared" si="1"/>
        <v>34977</v>
      </c>
      <c r="L24" s="2">
        <f>+J24</f>
        <v>34977</v>
      </c>
      <c r="N24" s="2">
        <f>L24/5</f>
        <v>6995.4</v>
      </c>
    </row>
    <row r="25" spans="1:14" ht="15">
      <c r="A25" t="s">
        <v>4</v>
      </c>
      <c r="B25" s="2">
        <v>0</v>
      </c>
      <c r="D25" s="2">
        <v>102</v>
      </c>
      <c r="F25" s="2">
        <v>0</v>
      </c>
      <c r="H25" s="2">
        <v>0</v>
      </c>
      <c r="J25" s="2">
        <f t="shared" si="1"/>
        <v>102</v>
      </c>
      <c r="L25" s="2">
        <f>+J25</f>
        <v>102</v>
      </c>
      <c r="N25" s="2">
        <f>L25/5</f>
        <v>20.4</v>
      </c>
    </row>
    <row r="26" spans="1:14" ht="15">
      <c r="A26" t="s">
        <v>5</v>
      </c>
      <c r="B26" s="2">
        <v>0</v>
      </c>
      <c r="D26" s="2">
        <v>6273</v>
      </c>
      <c r="F26" s="2">
        <v>9427</v>
      </c>
      <c r="H26" s="2">
        <v>0</v>
      </c>
      <c r="J26" s="2">
        <f t="shared" si="1"/>
        <v>15700</v>
      </c>
      <c r="L26" s="21" t="s">
        <v>16</v>
      </c>
      <c r="N26" s="21"/>
    </row>
    <row r="27" spans="1:14" ht="15">
      <c r="A27" t="s">
        <v>30</v>
      </c>
      <c r="B27" s="2">
        <v>0</v>
      </c>
      <c r="D27" s="2">
        <v>0</v>
      </c>
      <c r="F27" s="2">
        <v>11701</v>
      </c>
      <c r="H27" s="2">
        <v>0</v>
      </c>
      <c r="J27" s="2">
        <f t="shared" si="1"/>
        <v>11701</v>
      </c>
      <c r="L27" s="21" t="s">
        <v>16</v>
      </c>
      <c r="N27" s="21"/>
    </row>
    <row r="28" spans="1:14" ht="15">
      <c r="A28" t="s">
        <v>6</v>
      </c>
      <c r="B28" s="2">
        <v>0</v>
      </c>
      <c r="D28" s="2">
        <v>0</v>
      </c>
      <c r="F28" s="2">
        <v>0</v>
      </c>
      <c r="H28" s="2">
        <v>0</v>
      </c>
      <c r="J28" s="2">
        <f t="shared" si="1"/>
        <v>0</v>
      </c>
      <c r="L28" s="21" t="s">
        <v>16</v>
      </c>
      <c r="N28" s="21"/>
    </row>
    <row r="29" spans="1:14" ht="15">
      <c r="A29" t="s">
        <v>7</v>
      </c>
      <c r="B29" s="2">
        <v>0</v>
      </c>
      <c r="D29" s="2">
        <v>373</v>
      </c>
      <c r="F29" s="2">
        <v>0</v>
      </c>
      <c r="H29" s="2">
        <v>0</v>
      </c>
      <c r="J29" s="2">
        <f t="shared" si="1"/>
        <v>373</v>
      </c>
      <c r="L29" s="2">
        <f>+J29</f>
        <v>373</v>
      </c>
      <c r="N29" s="2">
        <f>L29/5</f>
        <v>74.6</v>
      </c>
    </row>
    <row r="30" spans="1:14" ht="15">
      <c r="A30" t="s">
        <v>8</v>
      </c>
      <c r="B30" s="2">
        <v>0</v>
      </c>
      <c r="D30" s="2">
        <v>15045</v>
      </c>
      <c r="F30" s="2">
        <v>0</v>
      </c>
      <c r="H30" s="2">
        <v>0</v>
      </c>
      <c r="J30" s="2">
        <f t="shared" si="1"/>
        <v>15045</v>
      </c>
      <c r="L30" s="2">
        <f>+J30</f>
        <v>15045</v>
      </c>
      <c r="N30" s="2">
        <f>L30/5</f>
        <v>3009</v>
      </c>
    </row>
    <row r="31" spans="1:14" ht="15">
      <c r="A31" t="s">
        <v>9</v>
      </c>
      <c r="B31" s="2">
        <v>0</v>
      </c>
      <c r="D31" s="2">
        <v>3048</v>
      </c>
      <c r="F31" s="2">
        <v>0</v>
      </c>
      <c r="H31" s="2">
        <v>0</v>
      </c>
      <c r="J31" s="2">
        <f t="shared" si="1"/>
        <v>3048</v>
      </c>
      <c r="L31" s="21" t="s">
        <v>16</v>
      </c>
      <c r="N31" s="21"/>
    </row>
    <row r="32" spans="1:14" ht="15">
      <c r="A32" t="s">
        <v>10</v>
      </c>
      <c r="B32" s="2">
        <v>0</v>
      </c>
      <c r="D32" s="2">
        <v>6369</v>
      </c>
      <c r="F32" s="2">
        <v>0</v>
      </c>
      <c r="H32" s="2">
        <v>0</v>
      </c>
      <c r="J32" s="2">
        <f t="shared" si="1"/>
        <v>6369</v>
      </c>
      <c r="L32" s="2">
        <f>+J32</f>
        <v>6369</v>
      </c>
      <c r="N32" s="2">
        <f>L32/5</f>
        <v>1273.8</v>
      </c>
    </row>
    <row r="33" spans="1:14" ht="15">
      <c r="A33" t="s">
        <v>31</v>
      </c>
      <c r="B33" s="2">
        <v>0</v>
      </c>
      <c r="D33" s="2">
        <v>0</v>
      </c>
      <c r="F33" s="2">
        <v>4097</v>
      </c>
      <c r="H33" s="2">
        <v>0</v>
      </c>
      <c r="J33" s="2">
        <f t="shared" si="1"/>
        <v>4097</v>
      </c>
      <c r="L33" s="2">
        <f>+J33</f>
        <v>4097</v>
      </c>
      <c r="N33" s="2">
        <f>L33/5</f>
        <v>819.4</v>
      </c>
    </row>
    <row r="34" spans="1:14" ht="15">
      <c r="A34" t="s">
        <v>11</v>
      </c>
      <c r="B34" s="2">
        <v>0</v>
      </c>
      <c r="D34" s="2">
        <v>1541</v>
      </c>
      <c r="F34" s="2">
        <v>0</v>
      </c>
      <c r="H34" s="2">
        <v>0</v>
      </c>
      <c r="J34" s="2">
        <f t="shared" si="1"/>
        <v>1541</v>
      </c>
      <c r="L34" s="2">
        <f>+J34</f>
        <v>1541</v>
      </c>
      <c r="N34" s="2">
        <f>L34/5</f>
        <v>308.2</v>
      </c>
    </row>
    <row r="35" spans="1:14" ht="15">
      <c r="A35" t="s">
        <v>12</v>
      </c>
      <c r="B35" s="2">
        <v>606</v>
      </c>
      <c r="D35" s="2">
        <v>0</v>
      </c>
      <c r="F35" s="2">
        <v>0</v>
      </c>
      <c r="H35" s="2">
        <v>0</v>
      </c>
      <c r="J35" s="2">
        <f t="shared" si="1"/>
        <v>606</v>
      </c>
      <c r="L35" s="2">
        <f>+J35</f>
        <v>606</v>
      </c>
      <c r="N35" s="2">
        <f>L35/5</f>
        <v>121.2</v>
      </c>
    </row>
    <row r="36" spans="1:14" ht="15">
      <c r="A36" t="s">
        <v>34</v>
      </c>
      <c r="B36" s="2">
        <f>4159+1017+2280+12260+4004+510</f>
        <v>24230</v>
      </c>
      <c r="D36" s="2">
        <f>-1810+140</f>
        <v>-1670</v>
      </c>
      <c r="F36" s="2">
        <f>3913+3088</f>
        <v>7001</v>
      </c>
      <c r="H36" s="2">
        <v>0</v>
      </c>
      <c r="J36" s="2">
        <f t="shared" si="1"/>
        <v>29561</v>
      </c>
      <c r="L36" s="21" t="s">
        <v>16</v>
      </c>
      <c r="N36" s="21"/>
    </row>
    <row r="37" spans="2:14" ht="1.5" customHeight="1">
      <c r="B37" s="4"/>
      <c r="D37" s="4"/>
      <c r="F37" s="4"/>
      <c r="H37" s="4"/>
      <c r="J37" s="4"/>
      <c r="L37" s="4"/>
      <c r="N37" s="4"/>
    </row>
    <row r="38" spans="2:14" ht="21" customHeight="1">
      <c r="B38" s="2">
        <f>SUM(B19:B37)</f>
        <v>115415</v>
      </c>
      <c r="D38" s="2">
        <f>SUM(D19:D37)</f>
        <v>192778</v>
      </c>
      <c r="F38" s="2">
        <f>SUM(F19:F37)</f>
        <v>130961</v>
      </c>
      <c r="H38" s="2">
        <f>SUM(H19:H37)</f>
        <v>0</v>
      </c>
      <c r="J38" s="2">
        <f>SUM(J19:J37)</f>
        <v>439154</v>
      </c>
      <c r="L38" s="2">
        <f>SUM(L19:L37)</f>
        <v>63110</v>
      </c>
      <c r="N38" s="2">
        <f>SUM(N19:N37)</f>
        <v>12622</v>
      </c>
    </row>
    <row r="39" spans="2:14" ht="1.5" customHeight="1">
      <c r="B39" s="4"/>
      <c r="D39" s="4"/>
      <c r="F39" s="4"/>
      <c r="H39" s="4"/>
      <c r="J39" s="4"/>
      <c r="L39" s="4"/>
      <c r="N39" s="4"/>
    </row>
    <row r="41" spans="1:14" ht="15">
      <c r="A41" t="s">
        <v>24</v>
      </c>
      <c r="B41" s="5">
        <f>+B16-B38</f>
        <v>-3560</v>
      </c>
      <c r="D41" s="5">
        <f>+D16-D38</f>
        <v>222715</v>
      </c>
      <c r="F41" s="5">
        <f>+F16-F38</f>
        <v>39339</v>
      </c>
      <c r="H41" s="5">
        <f>+H16-H38</f>
        <v>0</v>
      </c>
      <c r="J41" s="5">
        <f>+J16-J38</f>
        <v>258494</v>
      </c>
      <c r="L41" s="5">
        <f>-(+L16-L38)</f>
        <v>63110</v>
      </c>
      <c r="N41" s="5"/>
    </row>
    <row r="42" spans="2:14" ht="1.5" customHeight="1">
      <c r="B42" s="4"/>
      <c r="D42" s="4"/>
      <c r="F42" s="4"/>
      <c r="H42" s="4"/>
      <c r="J42" s="4"/>
      <c r="L42" s="4"/>
      <c r="N42" s="4"/>
    </row>
    <row r="44" spans="1:14" ht="15">
      <c r="A44" t="s">
        <v>23</v>
      </c>
      <c r="D44" s="2" t="s">
        <v>16</v>
      </c>
      <c r="L44" s="5">
        <f>+L41/1.25*0.25</f>
        <v>12622</v>
      </c>
      <c r="N44" s="5"/>
    </row>
    <row r="45" spans="12:14" ht="1.5" customHeight="1">
      <c r="L45" s="4"/>
      <c r="N45" s="4"/>
    </row>
  </sheetData>
  <sheetProtection/>
  <protectedRanges>
    <protectedRange password="CF2D" sqref="L4:M5" name="Omr?de1"/>
  </protectedRanges>
  <mergeCells count="1">
    <mergeCell ref="N4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zoomScalePageLayoutView="0" workbookViewId="0" topLeftCell="A1">
      <selection activeCell="R47" sqref="R47"/>
    </sheetView>
  </sheetViews>
  <sheetFormatPr defaultColWidth="9.140625" defaultRowHeight="15"/>
  <cols>
    <col min="1" max="1" width="31.00390625" style="0" customWidth="1"/>
    <col min="2" max="2" width="7.00390625" style="0" customWidth="1"/>
    <col min="3" max="3" width="9.28125" style="2" bestFit="1" customWidth="1"/>
    <col min="4" max="4" width="1.8515625" style="2" customWidth="1"/>
    <col min="5" max="5" width="8.8515625" style="2" customWidth="1"/>
    <col min="6" max="6" width="2.28125" style="2" customWidth="1"/>
    <col min="7" max="7" width="9.00390625" style="2" customWidth="1"/>
    <col min="8" max="8" width="2.7109375" style="2" customWidth="1"/>
    <col min="9" max="9" width="7.8515625" style="2" customWidth="1"/>
    <col min="10" max="10" width="2.7109375" style="2" customWidth="1"/>
    <col min="11" max="11" width="9.140625" style="9" bestFit="1" customWidth="1"/>
    <col min="12" max="12" width="3.00390625" style="9" customWidth="1"/>
    <col min="13" max="13" width="9.28125" style="9" bestFit="1" customWidth="1"/>
    <col min="14" max="14" width="3.00390625" style="9" customWidth="1"/>
    <col min="15" max="15" width="9.28125" style="9" bestFit="1" customWidth="1"/>
    <col min="16" max="16" width="9.140625" style="2" customWidth="1"/>
  </cols>
  <sheetData>
    <row r="1" spans="1:2" ht="15">
      <c r="A1" s="1" t="s">
        <v>47</v>
      </c>
      <c r="B1" s="1"/>
    </row>
    <row r="2" spans="1:2" ht="15">
      <c r="A2" s="1" t="s">
        <v>53</v>
      </c>
      <c r="B2" s="1"/>
    </row>
    <row r="3" spans="7:15" ht="15">
      <c r="G3" s="2" t="s">
        <v>16</v>
      </c>
      <c r="I3" s="2" t="s">
        <v>16</v>
      </c>
      <c r="M3" s="53" t="s">
        <v>15</v>
      </c>
      <c r="O3" s="55" t="s">
        <v>23</v>
      </c>
    </row>
    <row r="4" spans="1:15" ht="15">
      <c r="A4" s="1" t="s">
        <v>2</v>
      </c>
      <c r="B4" s="1" t="s">
        <v>43</v>
      </c>
      <c r="C4" s="3" t="s">
        <v>13</v>
      </c>
      <c r="D4" s="3"/>
      <c r="E4" s="3" t="s">
        <v>25</v>
      </c>
      <c r="F4" s="3"/>
      <c r="G4" s="17" t="s">
        <v>42</v>
      </c>
      <c r="H4" s="3"/>
      <c r="I4" s="17" t="s">
        <v>39</v>
      </c>
      <c r="J4" s="3"/>
      <c r="K4" s="10" t="s">
        <v>14</v>
      </c>
      <c r="M4" s="54" t="s">
        <v>64</v>
      </c>
      <c r="O4" s="56"/>
    </row>
    <row r="5" spans="1:15" ht="15">
      <c r="A5" s="7" t="s">
        <v>0</v>
      </c>
      <c r="B5" s="7"/>
      <c r="C5" s="8">
        <v>0</v>
      </c>
      <c r="D5" s="8"/>
      <c r="E5" s="8">
        <v>643085</v>
      </c>
      <c r="F5" s="8"/>
      <c r="G5" s="8">
        <v>0</v>
      </c>
      <c r="H5" s="8"/>
      <c r="I5" s="8">
        <v>0</v>
      </c>
      <c r="J5" s="8"/>
      <c r="K5" s="12">
        <f>+C5+E5+G5+I5</f>
        <v>643085</v>
      </c>
      <c r="L5" s="12"/>
      <c r="M5" s="15" t="s">
        <v>16</v>
      </c>
      <c r="N5" s="12"/>
      <c r="O5" s="15"/>
    </row>
    <row r="6" spans="1:15" ht="15">
      <c r="A6" s="7" t="s">
        <v>33</v>
      </c>
      <c r="B6" s="7"/>
      <c r="C6" s="8">
        <v>0</v>
      </c>
      <c r="D6" s="8"/>
      <c r="E6" s="8">
        <v>0</v>
      </c>
      <c r="F6" s="8"/>
      <c r="G6" s="8">
        <v>0</v>
      </c>
      <c r="H6" s="8"/>
      <c r="I6" s="8">
        <v>0</v>
      </c>
      <c r="J6" s="8"/>
      <c r="K6" s="12">
        <f>+C6+E6+G6+I6</f>
        <v>0</v>
      </c>
      <c r="L6" s="12"/>
      <c r="M6" s="15"/>
      <c r="N6" s="12"/>
      <c r="O6" s="15"/>
    </row>
    <row r="7" spans="1:15" ht="15">
      <c r="A7" s="7" t="s">
        <v>17</v>
      </c>
      <c r="B7" s="7"/>
      <c r="C7" s="8">
        <v>21350</v>
      </c>
      <c r="D7" s="8"/>
      <c r="E7" s="8">
        <v>0</v>
      </c>
      <c r="F7" s="8"/>
      <c r="G7" s="8">
        <v>0</v>
      </c>
      <c r="H7" s="8"/>
      <c r="I7" s="8">
        <v>0</v>
      </c>
      <c r="J7" s="8"/>
      <c r="K7" s="12">
        <f aca="true" t="shared" si="0" ref="K7:K12">+C7+E7+G7+I7</f>
        <v>21350</v>
      </c>
      <c r="L7" s="12"/>
      <c r="M7" s="15" t="s">
        <v>16</v>
      </c>
      <c r="N7" s="12"/>
      <c r="O7" s="15"/>
    </row>
    <row r="8" spans="1:15" ht="15">
      <c r="A8" s="7" t="s">
        <v>19</v>
      </c>
      <c r="B8" s="7"/>
      <c r="C8" s="8">
        <v>42805</v>
      </c>
      <c r="D8" s="8"/>
      <c r="E8" s="8">
        <v>0</v>
      </c>
      <c r="F8" s="8"/>
      <c r="G8" s="8">
        <v>0</v>
      </c>
      <c r="H8" s="8"/>
      <c r="I8" s="8">
        <v>0</v>
      </c>
      <c r="J8" s="8"/>
      <c r="K8" s="12">
        <f t="shared" si="0"/>
        <v>42805</v>
      </c>
      <c r="L8" s="12"/>
      <c r="M8" s="15" t="s">
        <v>16</v>
      </c>
      <c r="N8" s="12"/>
      <c r="O8" s="15"/>
    </row>
    <row r="9" spans="1:15" ht="15">
      <c r="A9" s="7" t="s">
        <v>18</v>
      </c>
      <c r="B9" s="7"/>
      <c r="C9" s="8">
        <v>6384</v>
      </c>
      <c r="D9" s="8"/>
      <c r="E9" s="8">
        <v>0</v>
      </c>
      <c r="F9" s="8"/>
      <c r="G9" s="8">
        <v>0</v>
      </c>
      <c r="H9" s="8"/>
      <c r="I9" s="8">
        <v>0</v>
      </c>
      <c r="J9" s="8"/>
      <c r="K9" s="12">
        <f t="shared" si="0"/>
        <v>6384</v>
      </c>
      <c r="L9" s="12"/>
      <c r="M9" s="15" t="s">
        <v>16</v>
      </c>
      <c r="N9" s="12"/>
      <c r="O9" s="15"/>
    </row>
    <row r="10" spans="1:15" ht="15">
      <c r="A10" s="7" t="s">
        <v>1</v>
      </c>
      <c r="B10" s="7"/>
      <c r="C10" s="8">
        <v>549</v>
      </c>
      <c r="D10" s="8"/>
      <c r="E10" s="8">
        <v>189</v>
      </c>
      <c r="F10" s="8"/>
      <c r="G10" s="8">
        <v>0</v>
      </c>
      <c r="H10" s="8"/>
      <c r="I10" s="8">
        <v>0</v>
      </c>
      <c r="J10" s="8"/>
      <c r="K10" s="12">
        <f t="shared" si="0"/>
        <v>738</v>
      </c>
      <c r="L10" s="12"/>
      <c r="M10" s="15" t="s">
        <v>16</v>
      </c>
      <c r="N10" s="12"/>
      <c r="O10" s="15"/>
    </row>
    <row r="11" spans="1:15" ht="15">
      <c r="A11" s="7"/>
      <c r="B11" s="7"/>
      <c r="C11" s="8"/>
      <c r="D11" s="8"/>
      <c r="E11" s="8"/>
      <c r="F11" s="8"/>
      <c r="G11" s="8"/>
      <c r="H11" s="8"/>
      <c r="I11" s="8">
        <v>0</v>
      </c>
      <c r="J11" s="8"/>
      <c r="K11" s="12">
        <f t="shared" si="0"/>
        <v>0</v>
      </c>
      <c r="L11" s="12"/>
      <c r="M11" s="15"/>
      <c r="N11" s="12"/>
      <c r="O11" s="15"/>
    </row>
    <row r="12" spans="1:15" ht="15">
      <c r="A12" s="7" t="s">
        <v>18</v>
      </c>
      <c r="B12" s="7"/>
      <c r="C12" s="8"/>
      <c r="D12" s="8"/>
      <c r="E12" s="8"/>
      <c r="F12" s="8"/>
      <c r="G12" s="8">
        <v>443</v>
      </c>
      <c r="H12" s="8"/>
      <c r="I12" s="8"/>
      <c r="J12" s="8"/>
      <c r="K12" s="12">
        <f t="shared" si="0"/>
        <v>443</v>
      </c>
      <c r="L12" s="12"/>
      <c r="M12" s="15"/>
      <c r="N12" s="12"/>
      <c r="O12" s="15"/>
    </row>
    <row r="13" spans="1:15" ht="15">
      <c r="A13" s="18" t="s">
        <v>37</v>
      </c>
      <c r="B13" s="18"/>
      <c r="C13" s="6">
        <f>SUM(C5:C12)</f>
        <v>71088</v>
      </c>
      <c r="D13" s="6"/>
      <c r="E13" s="6">
        <f>SUM(E5:E12)</f>
        <v>643274</v>
      </c>
      <c r="F13" s="6"/>
      <c r="G13" s="6">
        <f>SUM(G5:G12)</f>
        <v>443</v>
      </c>
      <c r="H13" s="6"/>
      <c r="I13" s="6">
        <f>SUM(I5:I12)</f>
        <v>0</v>
      </c>
      <c r="J13" s="6"/>
      <c r="K13" s="14">
        <f>SUM(K5:K12)</f>
        <v>714805</v>
      </c>
      <c r="L13" s="14"/>
      <c r="M13" s="20">
        <f>SUM(M5:M12)</f>
        <v>0</v>
      </c>
      <c r="N13" s="14"/>
      <c r="O13" s="20">
        <f>SUM(O5:O12)</f>
        <v>0</v>
      </c>
    </row>
    <row r="14" spans="3:15" ht="1.5" customHeight="1">
      <c r="C14" s="4"/>
      <c r="E14" s="4"/>
      <c r="G14" s="4"/>
      <c r="I14" s="4"/>
      <c r="K14" s="11"/>
      <c r="M14" s="11"/>
      <c r="O14" s="11"/>
    </row>
    <row r="15" spans="3:15" ht="1.5" customHeight="1">
      <c r="C15" s="6"/>
      <c r="E15" s="6"/>
      <c r="G15" s="6"/>
      <c r="I15" s="6"/>
      <c r="K15" s="14"/>
      <c r="M15" s="14"/>
      <c r="O15" s="14"/>
    </row>
    <row r="16" spans="1:2" ht="15">
      <c r="A16" s="1" t="s">
        <v>3</v>
      </c>
      <c r="B16" s="1"/>
    </row>
    <row r="17" spans="1:15" ht="15">
      <c r="A17" s="7" t="s">
        <v>36</v>
      </c>
      <c r="B17" s="7"/>
      <c r="C17" s="8">
        <v>0</v>
      </c>
      <c r="D17" s="8"/>
      <c r="E17" s="8">
        <v>60907</v>
      </c>
      <c r="F17" s="8"/>
      <c r="G17" s="8">
        <v>0</v>
      </c>
      <c r="H17" s="8"/>
      <c r="I17" s="8">
        <v>0</v>
      </c>
      <c r="J17" s="8"/>
      <c r="K17" s="12">
        <f aca="true" t="shared" si="1" ref="K17:K49">+C17+E17+G17+I17</f>
        <v>60907</v>
      </c>
      <c r="L17" s="12"/>
      <c r="M17" s="15" t="s">
        <v>16</v>
      </c>
      <c r="N17" s="12"/>
      <c r="O17" s="15"/>
    </row>
    <row r="18" spans="1:15" ht="15">
      <c r="A18" s="7" t="s">
        <v>20</v>
      </c>
      <c r="B18" s="7"/>
      <c r="C18" s="8">
        <v>16808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12">
        <f t="shared" si="1"/>
        <v>16808</v>
      </c>
      <c r="L18" s="12"/>
      <c r="M18" s="15"/>
      <c r="N18" s="12"/>
      <c r="O18" s="15"/>
    </row>
    <row r="19" spans="1:15" ht="15">
      <c r="A19" s="7" t="s">
        <v>21</v>
      </c>
      <c r="B19" s="19" t="s">
        <v>44</v>
      </c>
      <c r="C19" s="8">
        <v>37153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12">
        <f t="shared" si="1"/>
        <v>37153</v>
      </c>
      <c r="L19" s="12"/>
      <c r="M19" s="15"/>
      <c r="N19" s="12"/>
      <c r="O19" s="15"/>
    </row>
    <row r="20" spans="1:15" ht="15">
      <c r="A20" s="7" t="s">
        <v>26</v>
      </c>
      <c r="B20" s="19" t="s">
        <v>44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12">
        <f t="shared" si="1"/>
        <v>0</v>
      </c>
      <c r="L20" s="12"/>
      <c r="M20" s="12">
        <f>+K20</f>
        <v>0</v>
      </c>
      <c r="N20" s="12"/>
      <c r="O20" s="12">
        <f>M20/5</f>
        <v>0</v>
      </c>
    </row>
    <row r="21" spans="1:15" ht="15">
      <c r="A21" s="7" t="s">
        <v>35</v>
      </c>
      <c r="B21" s="7"/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12">
        <f t="shared" si="1"/>
        <v>0</v>
      </c>
      <c r="L21" s="12"/>
      <c r="M21" s="15"/>
      <c r="N21" s="12"/>
      <c r="O21" s="15"/>
    </row>
    <row r="22" spans="1:15" ht="15">
      <c r="A22" s="7" t="s">
        <v>27</v>
      </c>
      <c r="B22" s="19" t="s">
        <v>44</v>
      </c>
      <c r="C22" s="8">
        <v>0</v>
      </c>
      <c r="D22" s="8"/>
      <c r="E22" s="8">
        <f>6191+12505</f>
        <v>18696</v>
      </c>
      <c r="F22" s="8"/>
      <c r="G22" s="8">
        <v>0</v>
      </c>
      <c r="H22" s="8"/>
      <c r="I22" s="8">
        <v>0</v>
      </c>
      <c r="J22" s="8"/>
      <c r="K22" s="12">
        <f t="shared" si="1"/>
        <v>18696</v>
      </c>
      <c r="L22" s="12"/>
      <c r="M22" s="12">
        <f>+K22</f>
        <v>18696</v>
      </c>
      <c r="N22" s="12"/>
      <c r="O22" s="12">
        <f>M22/5</f>
        <v>3739.2</v>
      </c>
    </row>
    <row r="23" spans="1:15" ht="15">
      <c r="A23" s="7" t="s">
        <v>4</v>
      </c>
      <c r="B23" s="19" t="s">
        <v>44</v>
      </c>
      <c r="C23" s="8">
        <v>0</v>
      </c>
      <c r="D23" s="8"/>
      <c r="E23" s="8">
        <v>1581</v>
      </c>
      <c r="F23" s="8"/>
      <c r="G23" s="8">
        <v>0</v>
      </c>
      <c r="H23" s="8"/>
      <c r="I23" s="8">
        <v>0</v>
      </c>
      <c r="J23" s="8"/>
      <c r="K23" s="12">
        <f t="shared" si="1"/>
        <v>1581</v>
      </c>
      <c r="L23" s="12"/>
      <c r="M23" s="12">
        <f>+K23</f>
        <v>1581</v>
      </c>
      <c r="N23" s="12"/>
      <c r="O23" s="12">
        <f>M23/5</f>
        <v>316.2</v>
      </c>
    </row>
    <row r="24" spans="1:15" ht="15">
      <c r="A24" s="7" t="s">
        <v>5</v>
      </c>
      <c r="B24" s="7"/>
      <c r="C24" s="8">
        <v>0</v>
      </c>
      <c r="D24" s="8"/>
      <c r="E24" s="8">
        <v>7234</v>
      </c>
      <c r="F24" s="8"/>
      <c r="G24" s="8">
        <v>0</v>
      </c>
      <c r="H24" s="8"/>
      <c r="I24" s="8">
        <v>0</v>
      </c>
      <c r="J24" s="8"/>
      <c r="K24" s="12">
        <f t="shared" si="1"/>
        <v>7234</v>
      </c>
      <c r="L24" s="12"/>
      <c r="M24" s="15" t="s">
        <v>16</v>
      </c>
      <c r="N24" s="12"/>
      <c r="O24" s="15"/>
    </row>
    <row r="25" spans="1:15" ht="15">
      <c r="A25" s="7" t="s">
        <v>30</v>
      </c>
      <c r="B25" s="7"/>
      <c r="C25" s="8">
        <v>0</v>
      </c>
      <c r="D25" s="8"/>
      <c r="E25" s="8">
        <v>15173</v>
      </c>
      <c r="F25" s="8"/>
      <c r="G25" s="8">
        <v>0</v>
      </c>
      <c r="H25" s="8"/>
      <c r="I25" s="8">
        <v>0</v>
      </c>
      <c r="J25" s="8"/>
      <c r="K25" s="12">
        <f t="shared" si="1"/>
        <v>15173</v>
      </c>
      <c r="L25" s="12"/>
      <c r="M25" s="15" t="s">
        <v>16</v>
      </c>
      <c r="N25" s="12"/>
      <c r="O25" s="15"/>
    </row>
    <row r="26" spans="1:15" ht="15">
      <c r="A26" s="7" t="s">
        <v>6</v>
      </c>
      <c r="B26" s="7"/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12">
        <f t="shared" si="1"/>
        <v>0</v>
      </c>
      <c r="L26" s="12"/>
      <c r="M26" s="15" t="s">
        <v>16</v>
      </c>
      <c r="N26" s="12"/>
      <c r="O26" s="15"/>
    </row>
    <row r="27" spans="1:15" ht="15">
      <c r="A27" s="7" t="s">
        <v>7</v>
      </c>
      <c r="B27" s="19" t="s">
        <v>44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12">
        <f t="shared" si="1"/>
        <v>0</v>
      </c>
      <c r="L27" s="12"/>
      <c r="M27" s="12">
        <v>4000</v>
      </c>
      <c r="N27" s="12"/>
      <c r="O27" s="12">
        <f>M27/5</f>
        <v>800</v>
      </c>
    </row>
    <row r="28" spans="1:15" ht="15">
      <c r="A28" s="7" t="s">
        <v>8</v>
      </c>
      <c r="B28" s="19" t="s">
        <v>44</v>
      </c>
      <c r="C28" s="8">
        <v>0</v>
      </c>
      <c r="D28" s="8"/>
      <c r="E28" s="8">
        <v>3575</v>
      </c>
      <c r="F28" s="8"/>
      <c r="G28" s="8">
        <v>0</v>
      </c>
      <c r="H28" s="8"/>
      <c r="I28" s="8">
        <v>0</v>
      </c>
      <c r="J28" s="8"/>
      <c r="K28" s="12">
        <f t="shared" si="1"/>
        <v>3575</v>
      </c>
      <c r="L28" s="12"/>
      <c r="M28" s="12">
        <f>+K28</f>
        <v>3575</v>
      </c>
      <c r="N28" s="12"/>
      <c r="O28" s="12">
        <f>M28/5</f>
        <v>715</v>
      </c>
    </row>
    <row r="29" spans="1:15" ht="15">
      <c r="A29" s="7" t="s">
        <v>55</v>
      </c>
      <c r="B29" s="7"/>
      <c r="C29" s="8">
        <v>0</v>
      </c>
      <c r="D29" s="8"/>
      <c r="E29" s="8">
        <v>15180</v>
      </c>
      <c r="F29" s="8"/>
      <c r="G29" s="8">
        <v>0</v>
      </c>
      <c r="H29" s="8"/>
      <c r="I29" s="8">
        <v>0</v>
      </c>
      <c r="J29" s="8"/>
      <c r="K29" s="12">
        <f t="shared" si="1"/>
        <v>15180</v>
      </c>
      <c r="L29" s="12"/>
      <c r="M29" s="15" t="s">
        <v>16</v>
      </c>
      <c r="N29" s="12"/>
      <c r="O29" s="15"/>
    </row>
    <row r="30" spans="1:15" ht="15">
      <c r="A30" s="7" t="s">
        <v>10</v>
      </c>
      <c r="B30" s="19" t="s">
        <v>44</v>
      </c>
      <c r="C30" s="8">
        <v>0</v>
      </c>
      <c r="D30" s="8"/>
      <c r="E30" s="8">
        <v>14324</v>
      </c>
      <c r="F30" s="8"/>
      <c r="G30" s="8">
        <v>0</v>
      </c>
      <c r="H30" s="8"/>
      <c r="I30" s="8">
        <v>0</v>
      </c>
      <c r="J30" s="8"/>
      <c r="K30" s="12">
        <f t="shared" si="1"/>
        <v>14324</v>
      </c>
      <c r="L30" s="12"/>
      <c r="M30" s="12">
        <f>+K30</f>
        <v>14324</v>
      </c>
      <c r="N30" s="12"/>
      <c r="O30" s="12">
        <f>M30/5</f>
        <v>2864.8</v>
      </c>
    </row>
    <row r="31" spans="1:15" ht="15">
      <c r="A31" s="7" t="s">
        <v>31</v>
      </c>
      <c r="B31" s="19" t="s">
        <v>44</v>
      </c>
      <c r="C31" s="8">
        <v>1000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12">
        <f t="shared" si="1"/>
        <v>1000</v>
      </c>
      <c r="L31" s="12"/>
      <c r="M31" s="12">
        <f>+K31</f>
        <v>1000</v>
      </c>
      <c r="N31" s="12"/>
      <c r="O31" s="12">
        <f>M31/5</f>
        <v>200</v>
      </c>
    </row>
    <row r="32" spans="1:15" ht="15">
      <c r="A32" s="7" t="s">
        <v>11</v>
      </c>
      <c r="B32" s="19" t="s">
        <v>44</v>
      </c>
      <c r="C32" s="8">
        <v>0</v>
      </c>
      <c r="D32" s="8"/>
      <c r="E32" s="8">
        <v>6748</v>
      </c>
      <c r="F32" s="8"/>
      <c r="G32" s="8">
        <v>0</v>
      </c>
      <c r="H32" s="8"/>
      <c r="I32" s="8">
        <v>0</v>
      </c>
      <c r="J32" s="8"/>
      <c r="K32" s="12">
        <f t="shared" si="1"/>
        <v>6748</v>
      </c>
      <c r="L32" s="12"/>
      <c r="M32" s="12">
        <f>+K32</f>
        <v>6748</v>
      </c>
      <c r="N32" s="12"/>
      <c r="O32" s="12">
        <f>M32/5</f>
        <v>1349.6</v>
      </c>
    </row>
    <row r="33" spans="1:15" ht="15">
      <c r="A33" s="7" t="s">
        <v>12</v>
      </c>
      <c r="B33" s="19" t="s">
        <v>44</v>
      </c>
      <c r="C33" s="8">
        <v>1350</v>
      </c>
      <c r="D33" s="8"/>
      <c r="E33" s="8">
        <v>9865</v>
      </c>
      <c r="F33" s="8"/>
      <c r="G33" s="8">
        <v>0</v>
      </c>
      <c r="H33" s="8"/>
      <c r="I33" s="8">
        <v>0</v>
      </c>
      <c r="J33" s="8"/>
      <c r="K33" s="12">
        <f t="shared" si="1"/>
        <v>11215</v>
      </c>
      <c r="L33" s="12"/>
      <c r="M33" s="12">
        <f>+K33</f>
        <v>11215</v>
      </c>
      <c r="N33" s="12"/>
      <c r="O33" s="12">
        <f>M33/5</f>
        <v>2243</v>
      </c>
    </row>
    <row r="34" spans="1:15" ht="15">
      <c r="A34" s="7" t="s">
        <v>34</v>
      </c>
      <c r="B34" s="7"/>
      <c r="C34" s="8">
        <v>6901</v>
      </c>
      <c r="D34" s="8"/>
      <c r="E34" s="8">
        <v>69</v>
      </c>
      <c r="F34" s="8"/>
      <c r="G34" s="8">
        <v>22497</v>
      </c>
      <c r="H34" s="8"/>
      <c r="I34" s="8">
        <v>0</v>
      </c>
      <c r="J34" s="8"/>
      <c r="K34" s="12">
        <f t="shared" si="1"/>
        <v>29467</v>
      </c>
      <c r="L34" s="12"/>
      <c r="M34" s="15" t="s">
        <v>16</v>
      </c>
      <c r="N34" s="12"/>
      <c r="O34" s="15"/>
    </row>
    <row r="35" spans="1:15" ht="15">
      <c r="A35" s="7" t="s">
        <v>54</v>
      </c>
      <c r="B35" s="19" t="s">
        <v>44</v>
      </c>
      <c r="C35" s="8">
        <v>10000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12">
        <f t="shared" si="1"/>
        <v>10000</v>
      </c>
      <c r="L35" s="12"/>
      <c r="M35" s="15" t="s">
        <v>16</v>
      </c>
      <c r="N35" s="12"/>
      <c r="O35" s="15"/>
    </row>
    <row r="36" spans="1:15" ht="15">
      <c r="A36" s="7" t="s">
        <v>40</v>
      </c>
      <c r="B36" s="19" t="s">
        <v>44</v>
      </c>
      <c r="C36" s="8">
        <v>30000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12">
        <f t="shared" si="1"/>
        <v>30000</v>
      </c>
      <c r="L36" s="12"/>
      <c r="M36" s="12">
        <f aca="true" t="shared" si="2" ref="M36:M43">+K36</f>
        <v>30000</v>
      </c>
      <c r="N36" s="12"/>
      <c r="O36" s="12">
        <f aca="true" t="shared" si="3" ref="O36:O43">M36/5</f>
        <v>6000</v>
      </c>
    </row>
    <row r="37" spans="1:15" ht="15">
      <c r="A37" s="7" t="s">
        <v>41</v>
      </c>
      <c r="B37" s="19" t="s">
        <v>44</v>
      </c>
      <c r="C37" s="8">
        <v>0</v>
      </c>
      <c r="D37" s="8"/>
      <c r="E37" s="8">
        <v>5000</v>
      </c>
      <c r="F37" s="8"/>
      <c r="G37" s="8">
        <v>0</v>
      </c>
      <c r="H37" s="8"/>
      <c r="I37" s="8">
        <v>0</v>
      </c>
      <c r="J37" s="8"/>
      <c r="K37" s="12">
        <f t="shared" si="1"/>
        <v>5000</v>
      </c>
      <c r="L37" s="12"/>
      <c r="M37" s="12">
        <f t="shared" si="2"/>
        <v>5000</v>
      </c>
      <c r="N37" s="12"/>
      <c r="O37" s="12">
        <f t="shared" si="3"/>
        <v>1000</v>
      </c>
    </row>
    <row r="38" spans="1:15" ht="15">
      <c r="A38" s="7" t="s">
        <v>45</v>
      </c>
      <c r="B38" s="19" t="s">
        <v>44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12">
        <f t="shared" si="1"/>
        <v>0</v>
      </c>
      <c r="L38" s="12"/>
      <c r="M38" s="12">
        <f t="shared" si="2"/>
        <v>0</v>
      </c>
      <c r="N38" s="12"/>
      <c r="O38" s="12">
        <f t="shared" si="3"/>
        <v>0</v>
      </c>
    </row>
    <row r="39" spans="1:15" ht="15">
      <c r="A39" s="7" t="s">
        <v>45</v>
      </c>
      <c r="B39" s="19" t="s">
        <v>44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J39" s="8"/>
      <c r="K39" s="12">
        <f t="shared" si="1"/>
        <v>0</v>
      </c>
      <c r="L39" s="12"/>
      <c r="M39" s="12">
        <f t="shared" si="2"/>
        <v>0</v>
      </c>
      <c r="N39" s="12"/>
      <c r="O39" s="12">
        <f t="shared" si="3"/>
        <v>0</v>
      </c>
    </row>
    <row r="40" spans="1:15" ht="15">
      <c r="A40" s="7" t="s">
        <v>45</v>
      </c>
      <c r="B40" s="19" t="s">
        <v>44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12">
        <f t="shared" si="1"/>
        <v>0</v>
      </c>
      <c r="L40" s="12"/>
      <c r="M40" s="12">
        <f t="shared" si="2"/>
        <v>0</v>
      </c>
      <c r="N40" s="12"/>
      <c r="O40" s="12">
        <f t="shared" si="3"/>
        <v>0</v>
      </c>
    </row>
    <row r="41" spans="1:15" ht="15">
      <c r="A41" s="7" t="s">
        <v>45</v>
      </c>
      <c r="B41" s="19" t="s">
        <v>44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12">
        <f t="shared" si="1"/>
        <v>0</v>
      </c>
      <c r="L41" s="12"/>
      <c r="M41" s="12">
        <f t="shared" si="2"/>
        <v>0</v>
      </c>
      <c r="N41" s="12"/>
      <c r="O41" s="12">
        <f t="shared" si="3"/>
        <v>0</v>
      </c>
    </row>
    <row r="42" spans="1:15" ht="15">
      <c r="A42" s="7" t="s">
        <v>45</v>
      </c>
      <c r="B42" s="19" t="s">
        <v>44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12">
        <f t="shared" si="1"/>
        <v>0</v>
      </c>
      <c r="L42" s="12"/>
      <c r="M42" s="12">
        <f t="shared" si="2"/>
        <v>0</v>
      </c>
      <c r="N42" s="12"/>
      <c r="O42" s="12">
        <f t="shared" si="3"/>
        <v>0</v>
      </c>
    </row>
    <row r="43" spans="1:15" ht="15">
      <c r="A43" s="7" t="s">
        <v>45</v>
      </c>
      <c r="B43" s="19" t="s">
        <v>44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v>0</v>
      </c>
      <c r="J43" s="8"/>
      <c r="K43" s="12">
        <f t="shared" si="1"/>
        <v>0</v>
      </c>
      <c r="L43" s="12"/>
      <c r="M43" s="12">
        <f t="shared" si="2"/>
        <v>0</v>
      </c>
      <c r="N43" s="12"/>
      <c r="O43" s="12">
        <f t="shared" si="3"/>
        <v>0</v>
      </c>
    </row>
    <row r="44" spans="1:15" ht="15">
      <c r="A44" s="7" t="s">
        <v>45</v>
      </c>
      <c r="B44" s="7"/>
      <c r="C44" s="8">
        <v>0</v>
      </c>
      <c r="D44" s="8"/>
      <c r="E44" s="8">
        <v>0</v>
      </c>
      <c r="F44" s="8"/>
      <c r="G44" s="8">
        <v>5</v>
      </c>
      <c r="H44" s="8" t="s">
        <v>16</v>
      </c>
      <c r="I44" s="8">
        <v>0</v>
      </c>
      <c r="J44" s="8"/>
      <c r="K44" s="12">
        <f t="shared" si="1"/>
        <v>5</v>
      </c>
      <c r="L44" s="12"/>
      <c r="M44" s="15" t="s">
        <v>16</v>
      </c>
      <c r="N44" s="12"/>
      <c r="O44" s="15"/>
    </row>
    <row r="45" spans="1:15" ht="15">
      <c r="A45" s="7" t="s">
        <v>45</v>
      </c>
      <c r="B45" s="7"/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12">
        <f t="shared" si="1"/>
        <v>0</v>
      </c>
      <c r="L45" s="12"/>
      <c r="M45" s="15" t="s">
        <v>16</v>
      </c>
      <c r="N45" s="12"/>
      <c r="O45" s="15"/>
    </row>
    <row r="46" spans="1:15" ht="15">
      <c r="A46" s="7" t="s">
        <v>45</v>
      </c>
      <c r="B46" s="7"/>
      <c r="C46" s="8">
        <v>0</v>
      </c>
      <c r="D46" s="8"/>
      <c r="E46" s="8">
        <v>0</v>
      </c>
      <c r="F46" s="8"/>
      <c r="G46" s="8">
        <v>0</v>
      </c>
      <c r="H46" s="8"/>
      <c r="I46" s="8">
        <v>0</v>
      </c>
      <c r="J46" s="8"/>
      <c r="K46" s="12">
        <f t="shared" si="1"/>
        <v>0</v>
      </c>
      <c r="L46" s="12"/>
      <c r="M46" s="15" t="s">
        <v>16</v>
      </c>
      <c r="N46" s="12"/>
      <c r="O46" s="15"/>
    </row>
    <row r="47" spans="1:15" ht="15">
      <c r="A47" s="7" t="s">
        <v>45</v>
      </c>
      <c r="B47" s="7"/>
      <c r="C47" s="8">
        <v>0</v>
      </c>
      <c r="D47" s="8"/>
      <c r="E47" s="8">
        <v>0</v>
      </c>
      <c r="F47" s="8"/>
      <c r="G47" s="8">
        <v>0</v>
      </c>
      <c r="H47" s="8"/>
      <c r="I47" s="8">
        <v>0</v>
      </c>
      <c r="J47" s="8"/>
      <c r="K47" s="12">
        <f t="shared" si="1"/>
        <v>0</v>
      </c>
      <c r="L47" s="12"/>
      <c r="M47" s="15" t="s">
        <v>16</v>
      </c>
      <c r="N47" s="12"/>
      <c r="O47" s="15"/>
    </row>
    <row r="48" spans="1:15" ht="15">
      <c r="A48" s="7" t="s">
        <v>45</v>
      </c>
      <c r="B48" s="7"/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J48" s="8"/>
      <c r="K48" s="12">
        <f t="shared" si="1"/>
        <v>0</v>
      </c>
      <c r="L48" s="12"/>
      <c r="M48" s="15" t="s">
        <v>16</v>
      </c>
      <c r="N48" s="12"/>
      <c r="O48" s="15"/>
    </row>
    <row r="49" spans="1:15" ht="15">
      <c r="A49" s="7" t="s">
        <v>45</v>
      </c>
      <c r="B49" s="7"/>
      <c r="C49" s="8">
        <v>0</v>
      </c>
      <c r="D49" s="8"/>
      <c r="E49" s="8">
        <v>0</v>
      </c>
      <c r="F49" s="8"/>
      <c r="G49" s="8">
        <v>0</v>
      </c>
      <c r="H49" s="8"/>
      <c r="I49" s="8">
        <v>0</v>
      </c>
      <c r="J49" s="8"/>
      <c r="K49" s="12">
        <f t="shared" si="1"/>
        <v>0</v>
      </c>
      <c r="L49" s="12"/>
      <c r="M49" s="15" t="s">
        <v>16</v>
      </c>
      <c r="N49" s="12"/>
      <c r="O49" s="15"/>
    </row>
    <row r="50" spans="1:15" ht="1.5" customHeight="1">
      <c r="A50" s="7"/>
      <c r="B50" s="7"/>
      <c r="C50" s="8"/>
      <c r="D50" s="8"/>
      <c r="E50" s="8"/>
      <c r="F50" s="8"/>
      <c r="G50" s="8"/>
      <c r="H50" s="8"/>
      <c r="I50" s="8"/>
      <c r="J50" s="8"/>
      <c r="K50" s="12"/>
      <c r="L50" s="12"/>
      <c r="M50" s="12"/>
      <c r="N50" s="12"/>
      <c r="O50" s="12"/>
    </row>
    <row r="51" spans="1:15" ht="15">
      <c r="A51" t="s">
        <v>38</v>
      </c>
      <c r="C51" s="2">
        <f>SUM(C17:C50)</f>
        <v>103212</v>
      </c>
      <c r="D51" s="2" t="s">
        <v>16</v>
      </c>
      <c r="E51" s="2">
        <f aca="true" t="shared" si="4" ref="E51:O51">SUM(E17:E50)</f>
        <v>158352</v>
      </c>
      <c r="F51" s="2" t="s">
        <v>16</v>
      </c>
      <c r="G51" s="2">
        <f t="shared" si="4"/>
        <v>22502</v>
      </c>
      <c r="H51" s="2" t="s">
        <v>16</v>
      </c>
      <c r="I51" s="2">
        <f t="shared" si="4"/>
        <v>0</v>
      </c>
      <c r="J51" s="2" t="s">
        <v>16</v>
      </c>
      <c r="K51" s="9">
        <f t="shared" si="4"/>
        <v>284066</v>
      </c>
      <c r="L51" s="9" t="s">
        <v>16</v>
      </c>
      <c r="M51" s="9">
        <f t="shared" si="4"/>
        <v>96139</v>
      </c>
      <c r="N51" s="9" t="s">
        <v>16</v>
      </c>
      <c r="O51" s="9">
        <f t="shared" si="4"/>
        <v>19227.800000000003</v>
      </c>
    </row>
    <row r="52" spans="1:15" ht="15">
      <c r="A52" t="s">
        <v>24</v>
      </c>
      <c r="C52" s="5">
        <f>+C13-C51</f>
        <v>-32124</v>
      </c>
      <c r="D52" s="5" t="s">
        <v>16</v>
      </c>
      <c r="E52" s="5">
        <f aca="true" t="shared" si="5" ref="E52:K52">+E13-E51</f>
        <v>484922</v>
      </c>
      <c r="F52" s="5" t="s">
        <v>16</v>
      </c>
      <c r="G52" s="5">
        <f t="shared" si="5"/>
        <v>-22059</v>
      </c>
      <c r="H52" s="5" t="s">
        <v>16</v>
      </c>
      <c r="I52" s="5">
        <f t="shared" si="5"/>
        <v>0</v>
      </c>
      <c r="J52" s="5" t="s">
        <v>16</v>
      </c>
      <c r="K52" s="13">
        <f t="shared" si="5"/>
        <v>430739</v>
      </c>
      <c r="L52" s="13" t="s">
        <v>16</v>
      </c>
      <c r="M52" s="13">
        <f>+M13-M51</f>
        <v>-96139</v>
      </c>
      <c r="N52" s="13" t="s">
        <v>16</v>
      </c>
      <c r="O52" s="13"/>
    </row>
    <row r="53" spans="3:15" ht="1.5" customHeight="1">
      <c r="C53" s="4"/>
      <c r="E53" s="4"/>
      <c r="G53" s="4"/>
      <c r="I53" s="4"/>
      <c r="K53" s="11"/>
      <c r="M53" s="11"/>
      <c r="O53" s="11"/>
    </row>
    <row r="54" spans="1:15" ht="15">
      <c r="A54" t="s">
        <v>23</v>
      </c>
      <c r="E54" s="2" t="s">
        <v>16</v>
      </c>
      <c r="M54" s="13">
        <f>+M52/1.25*0.25</f>
        <v>-19227.8</v>
      </c>
      <c r="O54" s="13"/>
    </row>
    <row r="55" spans="13:15" ht="1.5" customHeight="1">
      <c r="M55" s="11"/>
      <c r="O55" s="11"/>
    </row>
    <row r="56" spans="13:15" ht="1.5" customHeight="1">
      <c r="M56" s="11"/>
      <c r="O56" s="11"/>
    </row>
  </sheetData>
  <sheetProtection/>
  <protectedRanges>
    <protectedRange password="CF2D" sqref="N3:N4 K5:N12 K3:L4 K1:N2 K13:L13 N13 O51 K14:N65536" name="Omr?de1"/>
    <protectedRange password="CF2D" sqref="M3:M4" name="Omr?de1_1"/>
  </protectedRanges>
  <mergeCells count="1">
    <mergeCell ref="O3:O4"/>
  </mergeCells>
  <printOptions/>
  <pageMargins left="0.4330708661417323" right="0.2362204724409449" top="0.35433070866141736" bottom="0.31496062992125984" header="0.1968503937007874" footer="0.31496062992125984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Hougaard Klausen</dc:creator>
  <cp:keywords/>
  <dc:description/>
  <cp:lastModifiedBy>Hans Nørgaard Wedel</cp:lastModifiedBy>
  <cp:lastPrinted>2022-01-13T13:12:46Z</cp:lastPrinted>
  <dcterms:created xsi:type="dcterms:W3CDTF">2009-03-31T10:17:26Z</dcterms:created>
  <dcterms:modified xsi:type="dcterms:W3CDTF">2023-12-09T12:09:27Z</dcterms:modified>
  <cp:category/>
  <cp:version/>
  <cp:contentType/>
  <cp:contentStatus/>
</cp:coreProperties>
</file>